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kclt-my.sharepoint.com/personal/a_jucyte_lkc_lt/Documents/Dokumentai/Austės/STATISTIKA/Ataskaitos/Savaitgalio TOP/2026/"/>
    </mc:Choice>
  </mc:AlternateContent>
  <xr:revisionPtr revIDLastSave="1454" documentId="8_{9E81D129-A192-422B-80DD-079B08BE742B}" xr6:coauthVersionLast="47" xr6:coauthVersionMax="47" xr10:uidLastSave="{F92C160B-0B8B-474A-89A6-CCF4DA55BDD6}"/>
  <bookViews>
    <workbookView xWindow="28680" yWindow="-120" windowWidth="29040" windowHeight="15840" xr2:uid="{00000000-000D-0000-FFFF-FFFF00000000}"/>
  </bookViews>
  <sheets>
    <sheet name="01.23-01.25" sheetId="5" r:id="rId1"/>
    <sheet name="01.16-01.18" sheetId="4" r:id="rId2"/>
    <sheet name="01.09-01.11" sheetId="3" r:id="rId3"/>
    <sheet name="01.02-01.04" sheetId="2" r:id="rId4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5" l="1"/>
  <c r="F9" i="5"/>
  <c r="F17" i="5"/>
  <c r="I15" i="5"/>
  <c r="I7" i="5"/>
  <c r="I30" i="5"/>
  <c r="I29" i="5"/>
  <c r="F13" i="5" l="1"/>
  <c r="I12" i="5"/>
  <c r="F6" i="5"/>
  <c r="I3" i="5"/>
  <c r="I26" i="5"/>
  <c r="F28" i="5" l="1"/>
  <c r="G33" i="5" l="1"/>
  <c r="F33" i="5"/>
  <c r="I27" i="5"/>
  <c r="F27" i="5"/>
  <c r="I28" i="5"/>
  <c r="I31" i="5"/>
  <c r="F31" i="5"/>
  <c r="I25" i="5"/>
  <c r="F25" i="5"/>
  <c r="I24" i="5"/>
  <c r="F24" i="5"/>
  <c r="I23" i="5"/>
  <c r="F23" i="5"/>
  <c r="F20" i="5"/>
  <c r="I21" i="5"/>
  <c r="F21" i="5"/>
  <c r="I22" i="5"/>
  <c r="F22" i="5"/>
  <c r="I19" i="5"/>
  <c r="F19" i="5"/>
  <c r="I18" i="5"/>
  <c r="F18" i="5"/>
  <c r="F16" i="5"/>
  <c r="I14" i="5"/>
  <c r="F14" i="5"/>
  <c r="I17" i="5"/>
  <c r="I10" i="5"/>
  <c r="F10" i="5"/>
  <c r="I13" i="5"/>
  <c r="I11" i="5"/>
  <c r="F11" i="5"/>
  <c r="I9" i="5"/>
  <c r="I8" i="5"/>
  <c r="F8" i="5"/>
  <c r="I6" i="5"/>
  <c r="I5" i="5"/>
  <c r="F5" i="5"/>
  <c r="I4" i="5"/>
  <c r="F4" i="5"/>
  <c r="F25" i="4"/>
  <c r="F14" i="4"/>
  <c r="F21" i="4"/>
  <c r="F17" i="4" l="1"/>
  <c r="I11" i="4"/>
  <c r="I33" i="4"/>
  <c r="I31" i="4"/>
  <c r="I29" i="4"/>
  <c r="F12" i="4"/>
  <c r="F8" i="4"/>
  <c r="F3" i="4"/>
  <c r="F28" i="4" l="1"/>
  <c r="D34" i="4" l="1"/>
  <c r="F34" i="4" s="1"/>
  <c r="I7" i="4"/>
  <c r="I27" i="4"/>
  <c r="I5" i="4"/>
  <c r="I9" i="4"/>
  <c r="G34" i="4"/>
  <c r="I26" i="4"/>
  <c r="F26" i="4"/>
  <c r="I25" i="4"/>
  <c r="I28" i="4"/>
  <c r="I22" i="4"/>
  <c r="F22" i="4"/>
  <c r="I32" i="4"/>
  <c r="F32" i="4"/>
  <c r="F18" i="4"/>
  <c r="I23" i="4"/>
  <c r="F23" i="4"/>
  <c r="I19" i="4"/>
  <c r="F19" i="4"/>
  <c r="I21" i="4"/>
  <c r="I24" i="4"/>
  <c r="F24" i="4"/>
  <c r="I17" i="4"/>
  <c r="I15" i="4"/>
  <c r="F15" i="4"/>
  <c r="I20" i="4"/>
  <c r="F20" i="4"/>
  <c r="I14" i="4"/>
  <c r="I16" i="4"/>
  <c r="F16" i="4"/>
  <c r="F13" i="4"/>
  <c r="I12" i="4"/>
  <c r="I10" i="4"/>
  <c r="F10" i="4"/>
  <c r="I8" i="4"/>
  <c r="I6" i="4"/>
  <c r="F6" i="4"/>
  <c r="I4" i="4"/>
  <c r="F4" i="4"/>
  <c r="I3" i="4"/>
  <c r="G35" i="3"/>
  <c r="D35" i="3"/>
  <c r="I25" i="3"/>
  <c r="I16" i="3"/>
  <c r="I3" i="3" l="1"/>
  <c r="I30" i="3" l="1"/>
  <c r="F15" i="3" l="1"/>
  <c r="F12" i="3"/>
  <c r="I14" i="3" l="1"/>
  <c r="I24" i="3"/>
  <c r="F17" i="3"/>
  <c r="F33" i="3" l="1"/>
  <c r="I31" i="3"/>
  <c r="I32" i="3"/>
  <c r="F27" i="3" l="1"/>
  <c r="I6" i="3" l="1"/>
  <c r="I8" i="3" l="1"/>
  <c r="I29" i="3"/>
  <c r="F35" i="3"/>
  <c r="I33" i="3"/>
  <c r="I22" i="3"/>
  <c r="F22" i="3"/>
  <c r="I27" i="3"/>
  <c r="I23" i="3"/>
  <c r="F23" i="3"/>
  <c r="F21" i="3"/>
  <c r="I28" i="3"/>
  <c r="F28" i="3"/>
  <c r="I20" i="3"/>
  <c r="F20" i="3"/>
  <c r="F19" i="3"/>
  <c r="I26" i="3"/>
  <c r="F26" i="3"/>
  <c r="I18" i="3"/>
  <c r="F18" i="3"/>
  <c r="I17" i="3"/>
  <c r="I13" i="3"/>
  <c r="F13" i="3"/>
  <c r="I15" i="3"/>
  <c r="F9" i="3"/>
  <c r="I12" i="3"/>
  <c r="I10" i="3"/>
  <c r="F10" i="3"/>
  <c r="I11" i="3"/>
  <c r="I7" i="3"/>
  <c r="F7" i="3"/>
  <c r="I5" i="3"/>
  <c r="F5" i="3"/>
  <c r="I4" i="3"/>
  <c r="F4" i="3"/>
  <c r="I12" i="2"/>
  <c r="I31" i="2"/>
  <c r="I30" i="2"/>
  <c r="I26" i="2"/>
  <c r="I28" i="2"/>
  <c r="I23" i="2"/>
  <c r="I16" i="2"/>
  <c r="I6" i="2" l="1"/>
  <c r="I22" i="2"/>
  <c r="I25" i="2"/>
  <c r="F4" i="2" l="1"/>
  <c r="F8" i="2"/>
  <c r="F13" i="2"/>
  <c r="F11" i="2"/>
  <c r="F7" i="2"/>
  <c r="F16" i="2"/>
  <c r="F21" i="2"/>
  <c r="F14" i="2"/>
  <c r="F15" i="2"/>
  <c r="F20" i="2"/>
  <c r="F32" i="2"/>
  <c r="F17" i="2"/>
  <c r="F19" i="2"/>
  <c r="F29" i="2"/>
  <c r="F18" i="2"/>
  <c r="F27" i="2"/>
  <c r="F24" i="2"/>
  <c r="F3" i="2"/>
  <c r="I24" i="2"/>
  <c r="G33" i="2" l="1"/>
  <c r="D33" i="2"/>
  <c r="F33" i="2" s="1"/>
  <c r="I14" i="2" l="1"/>
  <c r="I4" i="2"/>
  <c r="I3" i="2"/>
  <c r="I27" i="2" l="1"/>
  <c r="I18" i="2"/>
  <c r="I10" i="2"/>
  <c r="I29" i="2"/>
  <c r="I9" i="2"/>
  <c r="I20" i="2"/>
  <c r="I32" i="2"/>
  <c r="I17" i="2"/>
  <c r="I21" i="2"/>
  <c r="I11" i="2"/>
  <c r="I13" i="2"/>
  <c r="I8" i="2"/>
  <c r="I5" i="2"/>
  <c r="F5" i="2"/>
</calcChain>
</file>

<file path=xl/sharedStrings.xml><?xml version="1.0" encoding="utf-8"?>
<sst xmlns="http://schemas.openxmlformats.org/spreadsheetml/2006/main" count="514" uniqueCount="103">
  <si>
    <t>Filmas 
(Movie)</t>
  </si>
  <si>
    <t>Pajamos 
(GBO)</t>
  </si>
  <si>
    <t>Pajamos 
praeita sav.
(GBO LW)</t>
  </si>
  <si>
    <t>Pakitimas
(Change)</t>
  </si>
  <si>
    <t>Žiūrovų sk. 
(ADM)</t>
  </si>
  <si>
    <t>Seansų sk. 
(Show count)</t>
  </si>
  <si>
    <t>Lankomumo vid.
(Average ADM)</t>
  </si>
  <si>
    <t>Kopijų sk. 
(DCO count)</t>
  </si>
  <si>
    <t>Rodymo savaitė
(Week on screen)</t>
  </si>
  <si>
    <t>Bendros pajamos 
(Total GBO)</t>
  </si>
  <si>
    <t>Bendras žiūrovų sk.
(Total ADM)</t>
  </si>
  <si>
    <t>Premjeros data 
(Release date)</t>
  </si>
  <si>
    <t>Platintojas 
(Distributor)</t>
  </si>
  <si>
    <t>-</t>
  </si>
  <si>
    <t xml:space="preserve"> </t>
  </si>
  <si>
    <t>Column1</t>
  </si>
  <si>
    <t>Sausio 2–4 d. Lietuvos kino teatruose rodytų filmų topas
January 2–4 d. Lithuanian top</t>
  </si>
  <si>
    <t>Įsikūnijimas. Ugnis ir pelenai (Avatar: Fire and Ash)</t>
  </si>
  <si>
    <t>Kempiniukas plačiakelnis. Kelnių paieškos (SpongeBob Movie: Search for SquarePants)</t>
  </si>
  <si>
    <t>Zootropolis 2 (Zootopia 2)</t>
  </si>
  <si>
    <t>Anakonda (Anaconda)</t>
  </si>
  <si>
    <t>Kaip peliukai Kalėdas griovė (A Mouse Hunt for Christmas)</t>
  </si>
  <si>
    <t>Penkios naktys pas Fredį 2 (Five Nights at Freddy's 2)</t>
  </si>
  <si>
    <t>Smėlis tavo plaukuose</t>
  </si>
  <si>
    <t>Slaptažodis: Kalėdos (Mission Santa: Yoyo to the Rescue)</t>
  </si>
  <si>
    <t>Apgaulės meistrai 3 (Now You See Me Now You Don’t)</t>
  </si>
  <si>
    <t>Niurnbergas (Nuremberg)</t>
  </si>
  <si>
    <t>Spermagedonas (Spermaggedon)</t>
  </si>
  <si>
    <t>Meilės melodija (Song Sung Blue)</t>
  </si>
  <si>
    <t>Piktoji. Antra dalis (Wicked: For Good)</t>
  </si>
  <si>
    <t>Viškis piškis ir švilpiko paslaptis (Chickenhare and the Secret of the Groundhog)</t>
  </si>
  <si>
    <t>Mirk, mano meile (Die My Love)</t>
  </si>
  <si>
    <t>Uždraustos svajos (Dreams)</t>
  </si>
  <si>
    <t>Bugonija (Bugonia)</t>
  </si>
  <si>
    <t>Amžinai kartu (Eternity)</t>
  </si>
  <si>
    <t>Angelo kiaušinis (4K restauracija) Tenshi no Tamago (4K restoration)</t>
  </si>
  <si>
    <t>Potvynis (Flow)</t>
  </si>
  <si>
    <t>632 277 €</t>
  </si>
  <si>
    <t>Theatrical Film Distribution / WDSMPI</t>
  </si>
  <si>
    <t xml:space="preserve">Dukine Film Distribution / Paramount </t>
  </si>
  <si>
    <t>ACME Film / SONY</t>
  </si>
  <si>
    <t xml:space="preserve">ACME Film </t>
  </si>
  <si>
    <t>Dukine Film Distribution / Universal Pictures</t>
  </si>
  <si>
    <t>Cinema Ads</t>
  </si>
  <si>
    <t>ACME Film</t>
  </si>
  <si>
    <t>Best Film</t>
  </si>
  <si>
    <t>Garsų pasaulio įrašai</t>
  </si>
  <si>
    <t>Preview</t>
  </si>
  <si>
    <t>Adastra Cinema</t>
  </si>
  <si>
    <t>Europos kinas</t>
  </si>
  <si>
    <t>Katinas vaiduoklis Andzu (Ghost Cat Anzu)</t>
  </si>
  <si>
    <t>N</t>
  </si>
  <si>
    <t>Tėvas Motina Sesuo Brolis (Father Mother Sister Brother)</t>
  </si>
  <si>
    <t>A-One Films</t>
  </si>
  <si>
    <t>Ant pasaulio krašto (Tafiti)</t>
  </si>
  <si>
    <t>P</t>
  </si>
  <si>
    <t>Mūšis po mūšio (One Battle After Another)</t>
  </si>
  <si>
    <t>ACME Film / WB</t>
  </si>
  <si>
    <t>10 Katino Gyvenimų (10 Lives)</t>
  </si>
  <si>
    <t>Panda vardu Mėnulis (Moon the Panda)</t>
  </si>
  <si>
    <t>200% Vilkas (200% Wolf)</t>
  </si>
  <si>
    <t>Super elfai (Super elfkins)</t>
  </si>
  <si>
    <t>Svajonės (Drømmer)</t>
  </si>
  <si>
    <t>Šeima nuomai (Rental Family)</t>
  </si>
  <si>
    <t>Total (30)</t>
  </si>
  <si>
    <t>493 524 €</t>
  </si>
  <si>
    <t>Sausio 9–11 d. Lietuvos kino teatruose rodytų filmų topas
January 9–11 d. Lithuanian top</t>
  </si>
  <si>
    <t>Grenlandija 2: Migracija (Greenland: Migration)</t>
  </si>
  <si>
    <t>Materialistai (Materialists)</t>
  </si>
  <si>
    <t>Diplodokas (Diplodocus)</t>
  </si>
  <si>
    <t>Išpuikusi princesė (Proud Princess)</t>
  </si>
  <si>
    <t>Irena</t>
  </si>
  <si>
    <t>Monstrų vakarėlis (Night of the Zoopocalypse)</t>
  </si>
  <si>
    <t>Slaptasis agentas (O Agente Secreto)</t>
  </si>
  <si>
    <t>Milijonieriaus jubiliejus</t>
  </si>
  <si>
    <t>Poetà (Un poeta)</t>
  </si>
  <si>
    <t>Orwell: 2+2=5</t>
  </si>
  <si>
    <t>Vabalo filmai</t>
  </si>
  <si>
    <t>Total (32)</t>
  </si>
  <si>
    <t>Taip toliau</t>
  </si>
  <si>
    <t>Sausio 16–18 d. Lietuvos kino teatruose rodytų filmų topas
January 16–18 d. Lithuanian top</t>
  </si>
  <si>
    <t>575 531 €</t>
  </si>
  <si>
    <t>Malonė (La Grazia)</t>
  </si>
  <si>
    <t>Arklio Dominyko kelionė į žvaigždes</t>
  </si>
  <si>
    <t>28 metai po: Kaulų šventykla (28 years later: The Bone Temple)</t>
  </si>
  <si>
    <t>Kartu iš meilės šunims (Puppy love)</t>
  </si>
  <si>
    <t xml:space="preserve"> 2023-08-25</t>
  </si>
  <si>
    <t>Heidi ir mažasis lūšiukas (Heidi - Die Legende vom Luchs)</t>
  </si>
  <si>
    <t>Hamnetas (Hamnet)</t>
  </si>
  <si>
    <t>Bjaurioji sesuo (Den stygge stesøsteren)</t>
  </si>
  <si>
    <t>Estinfilm</t>
  </si>
  <si>
    <t>Total (31)</t>
  </si>
  <si>
    <t>497 553 €</t>
  </si>
  <si>
    <t>Sausio 23–25 d. Lietuvos kino teatruose rodytų filmų topas
January 23–25 d. Lithuanian top</t>
  </si>
  <si>
    <t>Tarnaitė (The Housemaid)</t>
  </si>
  <si>
    <t>Nuteisti negalima pasigailėti (Mercy)</t>
  </si>
  <si>
    <t>Tigro kelionė Himalajuose (Tiger Nest)</t>
  </si>
  <si>
    <t>Primatas (Primate)</t>
  </si>
  <si>
    <t>Didysis Martis (Marty Supreme)</t>
  </si>
  <si>
    <t>Theatrical Film Distribution</t>
  </si>
  <si>
    <t>Traukiniai</t>
  </si>
  <si>
    <t>TBA</t>
  </si>
  <si>
    <t>Era Film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</si>
</sst>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\ &quot;€&quot;"/>
    <numFmt numFmtId="165" formatCode="yyyy/mm/dd;@"/>
    <numFmt numFmtId="166" formatCode=";;;"/>
  </numFmts>
  <fonts count="9">
    <font>
      <sz val="9"/>
      <color theme="1"/>
      <name val="Arial"/>
      <family val="2"/>
      <charset val="186"/>
    </font>
    <font>
      <sz val="9"/>
      <color theme="1"/>
      <name val="Verdana"/>
      <family val="2"/>
      <charset val="186"/>
    </font>
    <font>
      <b/>
      <sz val="12"/>
      <color theme="1"/>
      <name val="Verdana"/>
      <family val="2"/>
      <charset val="186"/>
    </font>
    <font>
      <sz val="11"/>
      <color theme="1"/>
      <name val="Calibri"/>
      <family val="2"/>
      <scheme val="minor"/>
    </font>
    <font>
      <sz val="9"/>
      <name val="Verdana"/>
      <family val="2"/>
      <charset val="186"/>
    </font>
    <font>
      <sz val="10"/>
      <color theme="1"/>
      <name val="Verdana"/>
      <family val="2"/>
      <charset val="186"/>
    </font>
    <font>
      <sz val="10"/>
      <name val="Verdana"/>
      <family val="2"/>
      <charset val="186"/>
    </font>
    <font>
      <b/>
      <sz val="10"/>
      <color theme="1"/>
      <name val="Verdana"/>
      <family val="2"/>
      <charset val="186"/>
    </font>
    <font>
      <sz val="10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F5F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vertical="center"/>
    </xf>
    <xf numFmtId="49" fontId="4" fillId="0" borderId="0" xfId="0" applyNumberFormat="1" applyFont="1" applyAlignment="1">
      <alignment horizontal="center"/>
    </xf>
    <xf numFmtId="165" fontId="1" fillId="0" borderId="0" xfId="0" applyNumberFormat="1" applyFont="1"/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wrapText="1"/>
    </xf>
    <xf numFmtId="0" fontId="1" fillId="3" borderId="0" xfId="0" applyFont="1" applyFill="1"/>
    <xf numFmtId="0" fontId="5" fillId="3" borderId="0" xfId="0" applyFont="1" applyFill="1"/>
    <xf numFmtId="164" fontId="6" fillId="3" borderId="0" xfId="0" applyNumberFormat="1" applyFont="1" applyFill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wrapText="1"/>
    </xf>
    <xf numFmtId="49" fontId="7" fillId="3" borderId="0" xfId="0" applyNumberFormat="1" applyFont="1" applyFill="1" applyAlignment="1">
      <alignment horizontal="left" vertical="center" wrapText="1"/>
    </xf>
    <xf numFmtId="49" fontId="1" fillId="0" borderId="0" xfId="0" applyNumberFormat="1" applyFont="1"/>
    <xf numFmtId="164" fontId="6" fillId="3" borderId="1" xfId="0" applyNumberFormat="1" applyFont="1" applyFill="1" applyBorder="1" applyAlignment="1">
      <alignment horizontal="center" wrapText="1"/>
    </xf>
    <xf numFmtId="164" fontId="1" fillId="3" borderId="0" xfId="0" applyNumberFormat="1" applyFont="1" applyFill="1"/>
    <xf numFmtId="3" fontId="6" fillId="3" borderId="1" xfId="0" applyNumberFormat="1" applyFont="1" applyFill="1" applyBorder="1" applyAlignment="1">
      <alignment horizontal="center" wrapText="1"/>
    </xf>
    <xf numFmtId="3" fontId="6" fillId="3" borderId="0" xfId="0" applyNumberFormat="1" applyFont="1" applyFill="1" applyAlignment="1">
      <alignment horizontal="center" vertical="center"/>
    </xf>
    <xf numFmtId="3" fontId="1" fillId="0" borderId="0" xfId="0" applyNumberFormat="1" applyFont="1"/>
    <xf numFmtId="3" fontId="1" fillId="3" borderId="0" xfId="0" applyNumberFormat="1" applyFont="1" applyFill="1"/>
    <xf numFmtId="165" fontId="6" fillId="3" borderId="1" xfId="0" applyNumberFormat="1" applyFont="1" applyFill="1" applyBorder="1" applyAlignment="1">
      <alignment horizontal="center" wrapText="1"/>
    </xf>
    <xf numFmtId="165" fontId="1" fillId="3" borderId="0" xfId="0" applyNumberFormat="1" applyFont="1" applyFill="1"/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1" fillId="3" borderId="0" xfId="0" applyNumberFormat="1" applyFont="1" applyFill="1"/>
    <xf numFmtId="49" fontId="5" fillId="0" borderId="0" xfId="0" applyNumberFormat="1" applyFont="1" applyAlignment="1">
      <alignment horizontal="center" vertical="center"/>
    </xf>
    <xf numFmtId="10" fontId="5" fillId="3" borderId="0" xfId="0" applyNumberFormat="1" applyFont="1" applyFill="1" applyAlignment="1">
      <alignment horizontal="center" vertical="center"/>
    </xf>
    <xf numFmtId="0" fontId="4" fillId="0" borderId="0" xfId="0" applyFont="1"/>
    <xf numFmtId="164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wrapText="1"/>
    </xf>
    <xf numFmtId="1" fontId="1" fillId="3" borderId="0" xfId="0" applyNumberFormat="1" applyFont="1" applyFill="1"/>
    <xf numFmtId="1" fontId="1" fillId="0" borderId="0" xfId="0" applyNumberFormat="1" applyFont="1"/>
    <xf numFmtId="1" fontId="5" fillId="3" borderId="0" xfId="0" applyNumberFormat="1" applyFont="1" applyFill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3">
    <cellStyle name="Normal" xfId="0" builtinId="0"/>
    <cellStyle name="Normal 2 4" xfId="1" xr:uid="{00000000-0005-0000-0000-000001000000}"/>
    <cellStyle name="Обычный_niko_all" xfId="2" xr:uid="{1B85FD59-8985-440C-8578-788FFBDE78D0}"/>
  </cellStyles>
  <dxfs count="1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numFmt numFmtId="30" formatCode="@"/>
      <fill>
        <patternFill patternType="solid">
          <fgColor indexed="64"/>
          <bgColor rgb="FFE7F5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numFmt numFmtId="165" formatCode="yyyy/mm/dd;@"/>
      <fill>
        <patternFill patternType="solid">
          <fgColor indexed="64"/>
          <bgColor rgb="FFE7F5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7F5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numFmt numFmtId="164" formatCode="#,##0\ &quot;€&quot;"/>
      <fill>
        <patternFill patternType="solid">
          <fgColor indexed="64"/>
          <bgColor rgb="FFE7F5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numFmt numFmtId="1" formatCode="0"/>
      <fill>
        <patternFill patternType="solid">
          <fgColor indexed="64"/>
          <bgColor rgb="FFE7F5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7F5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fill>
        <patternFill patternType="solid">
          <fgColor indexed="64"/>
          <bgColor rgb="FFE7F5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7F5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7F5F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4" formatCode="0.00%"/>
      <fill>
        <patternFill patternType="solid">
          <fgColor indexed="64"/>
          <bgColor rgb="FFE7F5F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164" formatCode="#,##0\ &quot;€&quot;"/>
      <fill>
        <patternFill patternType="solid">
          <fgColor indexed="64"/>
          <bgColor rgb="FFE7F5F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164" formatCode="#,##0\ &quot;€&quot;"/>
      <fill>
        <patternFill patternType="solid">
          <fgColor indexed="64"/>
          <bgColor rgb="FFE7F5F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0" formatCode="@"/>
      <fill>
        <patternFill patternType="solid">
          <fgColor indexed="64"/>
          <bgColor rgb="FFE7F5F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" formatCode="0"/>
      <fill>
        <patternFill patternType="solid">
          <fgColor indexed="64"/>
          <bgColor rgb="FFE7F5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fill>
        <patternFill patternType="solid">
          <fgColor indexed="64"/>
          <bgColor rgb="FFE7F5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numFmt numFmtId="30" formatCode="@"/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0" formatCode="@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numFmt numFmtId="165" formatCode="yyyy/mm/dd;@"/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65" formatCode="yyyy/mm/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numFmt numFmtId="164" formatCode="#,##0\ &quot;€&quot;"/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64" formatCode="#,##0\ &quot;€&quot;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" formatCode="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" formatCode="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7F5F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4" formatCode="0.00%"/>
      <fill>
        <patternFill patternType="solid">
          <fgColor indexed="64"/>
          <bgColor rgb="FFE7F5F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4" formatCode="0.00%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164" formatCode="#,##0\ &quot;€&quot;"/>
      <fill>
        <patternFill patternType="solid">
          <fgColor indexed="64"/>
          <bgColor rgb="FFE7F5F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164" formatCode="#,##0\ &quot;€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164" formatCode="#,##0\ &quot;€&quot;"/>
      <fill>
        <patternFill patternType="solid">
          <fgColor indexed="64"/>
          <bgColor rgb="FFE7F5F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164" formatCode="#,##0\ &quot;€&quot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0" formatCode="@"/>
      <fill>
        <patternFill patternType="solid">
          <fgColor indexed="64"/>
          <bgColor rgb="FFE7F5F0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</dxf>
    <dxf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Verdana"/>
        <family val="2"/>
        <charset val="186"/>
        <scheme val="none"/>
      </font>
      <numFmt numFmtId="30" formatCode="@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30" formatCode="@"/>
      <fill>
        <patternFill patternType="solid">
          <fgColor indexed="64"/>
          <bgColor rgb="FFE7F5F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numFmt numFmtId="30" formatCode="@"/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0" formatCode="@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numFmt numFmtId="165" formatCode="yyyy/mm/dd;@"/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65" formatCode="yyyy/mm/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rgb="FFFF0000"/>
        <name val="Verdana"/>
        <family val="2"/>
        <charset val="186"/>
        <scheme val="none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numFmt numFmtId="164" formatCode="#,##0\ &quot;€&quot;"/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rgb="FFFF0000"/>
        <name val="Verdana"/>
        <family val="2"/>
        <charset val="186"/>
        <scheme val="none"/>
      </font>
      <numFmt numFmtId="164" formatCode="#,##0\ &quot;€&quot;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" formatCode="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" formatCode="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7F5F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4" formatCode="0.00%"/>
      <fill>
        <patternFill patternType="solid">
          <fgColor indexed="64"/>
          <bgColor rgb="FFE7F5F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4" formatCode="0.00%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164" formatCode="#,##0\ &quot;€&quot;"/>
      <fill>
        <patternFill patternType="solid">
          <fgColor indexed="64"/>
          <bgColor rgb="FFE7F5F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164" formatCode="#,##0\ &quot;€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164" formatCode="#,##0\ &quot;€&quot;"/>
      <fill>
        <patternFill patternType="solid">
          <fgColor indexed="64"/>
          <bgColor rgb="FFE7F5F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164" formatCode="#,##0\ &quot;€&quot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0" formatCode="@"/>
      <fill>
        <patternFill patternType="solid">
          <fgColor indexed="64"/>
          <bgColor rgb="FFE7F5F0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</dxf>
    <dxf>
      <fill>
        <patternFill patternType="solid">
          <fgColor rgb="FF000000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Verdana"/>
        <family val="2"/>
        <charset val="186"/>
        <scheme val="none"/>
      </font>
      <numFmt numFmtId="30" formatCode="@"/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30" formatCode="@"/>
      <fill>
        <patternFill patternType="solid">
          <fgColor indexed="64"/>
          <bgColor rgb="FFE7F5F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numFmt numFmtId="30" formatCode="@"/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0" formatCode="@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numFmt numFmtId="165" formatCode="yyyy/mm/dd;@"/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65" formatCode="yyyy/mm/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rgb="FFFF0000"/>
        <name val="Verdana"/>
        <family val="2"/>
        <charset val="186"/>
        <scheme val="none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numFmt numFmtId="164" formatCode="#,##0\ &quot;€&quot;"/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rgb="FFFF0000"/>
        <name val="Verdana"/>
        <family val="2"/>
        <charset val="186"/>
        <scheme val="none"/>
      </font>
      <numFmt numFmtId="164" formatCode="#,##0\ &quot;€&quot;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numFmt numFmtId="1" formatCode="0"/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" formatCode="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" formatCode="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3" formatCode="#,##0"/>
      <fill>
        <patternFill patternType="solid">
          <fgColor indexed="64"/>
          <bgColor rgb="FFE7F5F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4" formatCode="0.00%"/>
      <fill>
        <patternFill patternType="solid">
          <fgColor indexed="64"/>
          <bgColor rgb="FFE7F5F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4" formatCode="0.00%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164" formatCode="#,##0\ &quot;€&quot;"/>
      <fill>
        <patternFill patternType="solid">
          <fgColor indexed="64"/>
          <bgColor rgb="FFE7F5F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164" formatCode="#,##0\ &quot;€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164" formatCode="#,##0\ &quot;€&quot;"/>
      <fill>
        <patternFill patternType="solid">
          <fgColor indexed="64"/>
          <bgColor rgb="FFE7F5F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164" formatCode="#,##0\ &quot;€&quot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0" formatCode="@"/>
      <fill>
        <patternFill patternType="solid">
          <fgColor indexed="64"/>
          <bgColor rgb="FFE7F5F0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charset val="186"/>
        <scheme val="none"/>
      </font>
      <fill>
        <patternFill patternType="solid">
          <fgColor indexed="64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</dxf>
    <dxf>
      <fill>
        <patternFill patternType="solid">
          <fgColor rgb="FF000000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Verdana"/>
        <family val="2"/>
        <charset val="186"/>
        <scheme val="none"/>
      </font>
      <numFmt numFmtId="30" formatCode="@"/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30" formatCode="@"/>
      <fill>
        <patternFill patternType="solid">
          <fgColor indexed="64"/>
          <bgColor rgb="FFE7F5F0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65" formatCode="yyyy/mm/dd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Verdana"/>
        <family val="2"/>
        <charset val="186"/>
        <scheme val="none"/>
      </font>
      <numFmt numFmtId="3" formatCode="#,##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Verdana"/>
        <family val="2"/>
        <charset val="186"/>
        <scheme val="none"/>
      </font>
      <numFmt numFmtId="164" formatCode="#,##0\ &quot;€&quot;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" formatCode="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" formatCode="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3" formatCode="#,##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4" formatCode="0.00%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164" formatCode="#,##0\ &quot;€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164" formatCode="#,##0\ &quot;€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charset val="186"/>
        <scheme val="none"/>
      </font>
    </dxf>
    <dxf>
      <fill>
        <patternFill patternType="solid">
          <fgColor rgb="FF000000"/>
          <bgColor rgb="FFE7F5F0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Verdana"/>
        <family val="2"/>
        <charset val="186"/>
        <scheme val="none"/>
      </font>
      <numFmt numFmtId="30" formatCode="@"/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charset val="186"/>
        <scheme val="none"/>
      </font>
      <numFmt numFmtId="30" formatCode="@"/>
      <fill>
        <patternFill patternType="solid">
          <fgColor indexed="64"/>
          <bgColor rgb="FFE7F5F0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rgb="FFD1E7D8"/>
          <bgColor theme="8" tint="0.79998168889431442"/>
        </patternFill>
      </fill>
    </dxf>
    <dxf>
      <fill>
        <patternFill>
          <bgColor theme="4" tint="0.79998168889431442"/>
        </patternFill>
      </fill>
    </dxf>
  </dxfs>
  <tableStyles count="2" defaultTableStyle="TableStyleMedium2" defaultPivotStyle="PivotStyleLight16">
    <tableStyle name="Table Style 1" pivot="0" count="1" xr9:uid="{0EEDF895-ABA7-4BDC-BFB1-553B25394E7D}">
      <tableStyleElement type="wholeTable" dxfId="137"/>
    </tableStyle>
    <tableStyle name="Table Style 2" pivot="0" count="1" xr9:uid="{27931E3F-712C-485E-A1F4-53DFE01A40F1}">
      <tableStyleElement type="wholeTable" dxfId="136"/>
    </tableStyle>
  </tableStyles>
  <colors>
    <mruColors>
      <color rgb="FFE7F5F0"/>
      <color rgb="FFDEEEE3"/>
      <color rgb="FFE8EEF8"/>
      <color rgb="FFEDF7F7"/>
      <color rgb="FFDDEDEF"/>
      <color rgb="FFD1E7D8"/>
      <color rgb="FFD6EADC"/>
      <color rgb="FFBFD3C5"/>
      <color rgb="FFC9E5CE"/>
      <color rgb="FFD4E6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18F6EB-C2E7-4F3A-9D3D-DF275113A632}" name="Table13245" displayName="Table13245" ref="A2:O33" totalsRowCount="1" headerRowDxfId="135" dataDxfId="133" totalsRowDxfId="132" headerRowBorderDxfId="134">
  <sortState xmlns:xlrd2="http://schemas.microsoft.com/office/spreadsheetml/2017/richdata2" ref="A3:O32">
    <sortCondition descending="1" ref="D3:D32"/>
  </sortState>
  <tableColumns count="15">
    <tableColumn id="1" xr3:uid="{4C11B316-EE23-4A9A-BC81-10CCF1802838}" name=" " totalsRowLabel=" " dataDxfId="131" totalsRowDxfId="14"/>
    <tableColumn id="2" xr3:uid="{A6A0829B-C2C3-410A-8D30-ECC8F12F62BA}" name="Column1" totalsRowLabel=" " dataDxfId="130" totalsRowDxfId="13"/>
    <tableColumn id="3" xr3:uid="{1C2479F4-9502-4C1C-8D7D-8EB1FF803DA6}" name="Filmas _x000a_(Movie)" totalsRowLabel="Total (30)" dataDxfId="129" totalsRowDxfId="12"/>
    <tableColumn id="4" xr3:uid="{CC23B24E-95DA-442F-BEBB-CD302CD1E501}" name="Pajamos _x000a_(GBO)" totalsRowFunction="sum" dataDxfId="128" totalsRowDxfId="11"/>
    <tableColumn id="5" xr3:uid="{5945675A-09F8-4448-8AA2-744AA000704D}" name="Pajamos _x000a_praeita sav._x000a_(GBO LW)" totalsRowLabel="497 553 €" dataDxfId="127" totalsRowDxfId="10"/>
    <tableColumn id="6" xr3:uid="{CFBF0124-20E9-4252-8E4F-174E40418198}" name="Pakitimas_x000a_(Change)" totalsRowFunction="custom" dataDxfId="126" totalsRowDxfId="9">
      <calculatedColumnFormula>(D3-E3)/E3</calculatedColumnFormula>
      <totalsRowFormula>(D33-E33)/E33</totalsRowFormula>
    </tableColumn>
    <tableColumn id="7" xr3:uid="{5B9E7E8F-490C-4650-98C1-6C247AEA5BFB}" name="Žiūrovų sk. _x000a_(ADM)" totalsRowFunction="sum" dataDxfId="125" totalsRowDxfId="8"/>
    <tableColumn id="8" xr3:uid="{0D512783-A48C-4B80-B2E5-5937C175027D}" name="Seansų sk. _x000a_(Show count)" totalsRowLabel=" " dataDxfId="124" totalsRowDxfId="7"/>
    <tableColumn id="9" xr3:uid="{0C8C35EC-C687-421A-806D-8094DE64CFBA}" name="Lankomumo vid._x000a_(Average ADM)" dataDxfId="123" totalsRowDxfId="6">
      <calculatedColumnFormula>G3/H3</calculatedColumnFormula>
    </tableColumn>
    <tableColumn id="10" xr3:uid="{B38834E2-870A-4141-8842-924E8D1001A2}" name="Kopijų sk. _x000a_(DCO count)" dataDxfId="122" totalsRowDxfId="5"/>
    <tableColumn id="11" xr3:uid="{D894273C-5369-423B-A859-34A4D4563830}" name="Rodymo savaitė_x000a_(Week on screen)" dataDxfId="121" totalsRowDxfId="4"/>
    <tableColumn id="12" xr3:uid="{F0C7DF65-CE91-421F-8D7A-54C0D4291639}" name="Bendros pajamos _x000a_(Total GBO)" dataDxfId="120" totalsRowDxfId="3"/>
    <tableColumn id="13" xr3:uid="{1FED6299-3345-4524-8A14-AFF1C1FE07ED}" name="Bendras žiūrovų sk._x000a_(Total ADM)" dataDxfId="119" totalsRowDxfId="2"/>
    <tableColumn id="14" xr3:uid="{213D839C-3B7C-4D94-BA8E-196CDCB06BAE}" name="Premjeros data _x000a_(Release date)" dataDxfId="118" totalsRowDxfId="1"/>
    <tableColumn id="15" xr3:uid="{7D56F498-CEBE-4CBF-B043-95EF592F7C6D}" name="Platintojas _x000a_(Distributor)" dataDxfId="117" totalsRowDxfId="0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4D35EE4-ACC8-40A9-8BD2-2C3D4951F159}" name="Table1324" displayName="Table1324" ref="A2:O34" totalsRowCount="1" headerRowDxfId="116" dataDxfId="114" totalsRowDxfId="113" headerRowBorderDxfId="115">
  <sortState xmlns:xlrd2="http://schemas.microsoft.com/office/spreadsheetml/2017/richdata2" ref="A3:O33">
    <sortCondition descending="1" ref="D3:D33"/>
  </sortState>
  <tableColumns count="15">
    <tableColumn id="1" xr3:uid="{6AB28681-515F-4A5E-8E62-883538D2F799}" name=" " totalsRowLabel=" " dataDxfId="112" totalsRowDxfId="111"/>
    <tableColumn id="2" xr3:uid="{EBEBD677-BC72-4F41-B49E-0B73E6A4A891}" name="Column1" totalsRowLabel=" " dataDxfId="110" totalsRowDxfId="109"/>
    <tableColumn id="3" xr3:uid="{29FB5FD5-7F56-41C0-AA92-56EEDFAA7C51}" name="Filmas _x000a_(Movie)" totalsRowLabel="Total (31)" dataDxfId="108" totalsRowDxfId="107"/>
    <tableColumn id="4" xr3:uid="{13998B70-D435-446F-A313-6F15864C1C9C}" name="Pajamos _x000a_(GBO)" totalsRowFunction="sum" dataDxfId="106" totalsRowDxfId="105"/>
    <tableColumn id="5" xr3:uid="{06CE50E9-F576-4E1C-B396-AE82EF80FF7D}" name="Pajamos _x000a_praeita sav._x000a_(GBO LW)" totalsRowLabel="575 531 €" dataDxfId="104" totalsRowDxfId="103"/>
    <tableColumn id="6" xr3:uid="{5D8F4CF8-A866-40D5-A043-6368CFB2191E}" name="Pakitimas_x000a_(Change)" totalsRowFunction="custom" dataDxfId="102" totalsRowDxfId="101">
      <calculatedColumnFormula>(D3-E3)/E3</calculatedColumnFormula>
      <totalsRowFormula>(D34-E34)/E34</totalsRowFormula>
    </tableColumn>
    <tableColumn id="7" xr3:uid="{3087A21C-B16B-428A-B94B-D5AC6CAF8A91}" name="Žiūrovų sk. _x000a_(ADM)" totalsRowFunction="sum" dataDxfId="100" totalsRowDxfId="99"/>
    <tableColumn id="8" xr3:uid="{346BB7C7-0679-47B5-9ACB-872219FFED67}" name="Seansų sk. _x000a_(Show count)" dataDxfId="98" totalsRowDxfId="97"/>
    <tableColumn id="9" xr3:uid="{F593A71A-6629-4104-8200-4D4588137294}" name="Lankomumo vid._x000a_(Average ADM)" dataDxfId="96" totalsRowDxfId="95">
      <calculatedColumnFormula>G3/H3</calculatedColumnFormula>
    </tableColumn>
    <tableColumn id="10" xr3:uid="{DB432119-D499-4249-A585-A34D969D3A30}" name="Kopijų sk. _x000a_(DCO count)" dataDxfId="94" totalsRowDxfId="93"/>
    <tableColumn id="11" xr3:uid="{5866923E-AB37-48C4-ACDE-831A7F890300}" name="Rodymo savaitė_x000a_(Week on screen)" dataDxfId="92" totalsRowDxfId="91"/>
    <tableColumn id="12" xr3:uid="{5AC06D61-B3B1-421F-A5A3-F4517B6C5658}" name="Bendros pajamos _x000a_(Total GBO)" dataDxfId="90" totalsRowDxfId="89"/>
    <tableColumn id="13" xr3:uid="{C3D4240E-9A62-4E64-BAA4-A5CFA01850FF}" name="Bendras žiūrovų sk._x000a_(Total ADM)" dataDxfId="88" totalsRowDxfId="87"/>
    <tableColumn id="14" xr3:uid="{41517337-8B56-4C15-8C77-A336A46AE6C4}" name="Premjeros data _x000a_(Release date)" dataDxfId="86" totalsRowDxfId="85"/>
    <tableColumn id="15" xr3:uid="{1981A01C-5875-4350-810A-6F36A01802B8}" name="Platintojas _x000a_(Distributor)" dataDxfId="84" totalsRowDxfId="83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CE3F63-70E1-4E9E-9D91-242711C33502}" name="Table132" displayName="Table132" ref="A2:O35" totalsRowCount="1" headerRowDxfId="82" dataDxfId="80" totalsRowDxfId="79" headerRowBorderDxfId="81">
  <autoFilter ref="A2:O34" xr:uid="{F1CE3F63-70E1-4E9E-9D91-242711C33502}"/>
  <sortState xmlns:xlrd2="http://schemas.microsoft.com/office/spreadsheetml/2017/richdata2" ref="A3:O34">
    <sortCondition descending="1" ref="D3:D34"/>
  </sortState>
  <tableColumns count="15">
    <tableColumn id="1" xr3:uid="{DA59CF27-800B-4535-9A8C-789AE6B7D929}" name=" " totalsRowLabel=" " dataDxfId="78" totalsRowDxfId="77"/>
    <tableColumn id="2" xr3:uid="{CA3D2FFC-6C36-40C0-AE13-90D2DDE2EA0F}" name="Column1" totalsRowLabel=" " dataDxfId="76" totalsRowDxfId="75"/>
    <tableColumn id="3" xr3:uid="{D3260A60-E34E-4420-9C92-AC16DA7C06AA}" name="Filmas _x000a_(Movie)" totalsRowLabel="Total (32)" dataDxfId="74" totalsRowDxfId="73"/>
    <tableColumn id="4" xr3:uid="{1B1BCD2D-8718-45AD-AA80-0AB89E9E4C07}" name="Pajamos _x000a_(GBO)" totalsRowFunction="sum" dataDxfId="72" totalsRowDxfId="71"/>
    <tableColumn id="5" xr3:uid="{CF2C668F-78E9-4C33-AA61-81421F40249C}" name="Pajamos _x000a_praeita sav._x000a_(GBO LW)" totalsRowLabel="493 524 €" dataDxfId="70" totalsRowDxfId="69"/>
    <tableColumn id="6" xr3:uid="{0B4CCB85-BD0D-422B-BB3A-BAD765F96027}" name="Pakitimas_x000a_(Change)" totalsRowFunction="custom" dataDxfId="68" totalsRowDxfId="67">
      <calculatedColumnFormula>(D3-E3)/E3</calculatedColumnFormula>
      <totalsRowFormula>(D35-E35)/E35</totalsRowFormula>
    </tableColumn>
    <tableColumn id="7" xr3:uid="{AF17E31C-F47B-4082-9E9D-5E61B8733664}" name="Žiūrovų sk. _x000a_(ADM)" totalsRowFunction="sum" dataDxfId="66" totalsRowDxfId="65"/>
    <tableColumn id="8" xr3:uid="{1F1ECBA8-1F1D-460C-915A-D81FD24F7192}" name="Seansų sk. _x000a_(Show count)" dataDxfId="64" totalsRowDxfId="63"/>
    <tableColumn id="9" xr3:uid="{0BDE877D-783B-476B-9DB7-CF04C158F8BD}" name="Lankomumo vid._x000a_(Average ADM)" dataDxfId="62" totalsRowDxfId="61">
      <calculatedColumnFormula>G3/H3</calculatedColumnFormula>
    </tableColumn>
    <tableColumn id="10" xr3:uid="{7A8E1B94-F554-4D7B-8292-B58C1C9CCE6E}" name="Kopijų sk. _x000a_(DCO count)" dataDxfId="60" totalsRowDxfId="59"/>
    <tableColumn id="11" xr3:uid="{249B7B44-F5C3-4432-840F-2C0D57CD2CE2}" name="Rodymo savaitė_x000a_(Week on screen)" dataDxfId="58" totalsRowDxfId="57"/>
    <tableColumn id="12" xr3:uid="{F87FEB00-1449-4574-9BD3-D3071959A3F0}" name="Bendros pajamos _x000a_(Total GBO)" dataDxfId="56" totalsRowDxfId="55"/>
    <tableColumn id="13" xr3:uid="{5ACE6808-BB59-4F6D-AAD0-15897A76112B}" name="Bendras žiūrovų sk._x000a_(Total ADM)" dataDxfId="54" totalsRowDxfId="53"/>
    <tableColumn id="14" xr3:uid="{A2100328-2174-435D-9C16-361490D9CBF9}" name="Premjeros data _x000a_(Release date)" dataDxfId="52" totalsRowDxfId="51"/>
    <tableColumn id="15" xr3:uid="{43492669-0D75-4B6F-B5B7-52045CF9C590}" name="Platintojas _x000a_(Distributor)" dataDxfId="50" totalsRowDxfId="49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379E32-778B-487C-96D9-D0884832B667}" name="Table13" displayName="Table13" ref="A2:O33" totalsRowCount="1" headerRowDxfId="48" dataDxfId="46" totalsRowDxfId="45" headerRowBorderDxfId="47">
  <autoFilter ref="A2:O32" xr:uid="{84379E32-778B-487C-96D9-D0884832B667}"/>
  <sortState xmlns:xlrd2="http://schemas.microsoft.com/office/spreadsheetml/2017/richdata2" ref="A3:O32">
    <sortCondition descending="1" ref="D3:D32"/>
  </sortState>
  <tableColumns count="15">
    <tableColumn id="1" xr3:uid="{93EC8040-391C-4B64-803B-946594B6B7F7}" name=" " totalsRowLabel=" " dataDxfId="44" totalsRowDxfId="43"/>
    <tableColumn id="2" xr3:uid="{D6AA89DD-F402-49ED-B2CA-B45ED30EB6A8}" name="Column1" dataDxfId="42" totalsRowDxfId="41"/>
    <tableColumn id="3" xr3:uid="{8524161D-F780-40E6-96D9-D46D84D91E1F}" name="Filmas _x000a_(Movie)" totalsRowLabel="Total (30)" dataDxfId="40" totalsRowDxfId="39"/>
    <tableColumn id="4" xr3:uid="{898DAD4F-B56E-4B96-9BAF-7609A0041E01}" name="Pajamos _x000a_(GBO)" totalsRowFunction="sum" dataDxfId="38" totalsRowDxfId="37"/>
    <tableColumn id="5" xr3:uid="{C59F2D4C-5823-45F4-9D98-114FFD01A927}" name="Pajamos _x000a_praeita sav._x000a_(GBO LW)" totalsRowLabel="632 277 €" dataDxfId="36" totalsRowDxfId="35"/>
    <tableColumn id="6" xr3:uid="{F957FCE3-B2E4-448E-8740-03D906BC5EB7}" name="Pakitimas_x000a_(Change)" totalsRowFunction="custom" dataDxfId="34" totalsRowDxfId="33">
      <calculatedColumnFormula>(D3-E3)/E3</calculatedColumnFormula>
      <totalsRowFormula>(D33-E33)/E33</totalsRowFormula>
    </tableColumn>
    <tableColumn id="7" xr3:uid="{45DD8E99-004C-4D9C-979D-6F515FFFFB92}" name="Žiūrovų sk. _x000a_(ADM)" totalsRowFunction="sum" dataDxfId="32" totalsRowDxfId="31"/>
    <tableColumn id="8" xr3:uid="{2BB64C16-9186-4C4A-A0C9-08323CEFC402}" name="Seansų sk. _x000a_(Show count)" dataDxfId="30" totalsRowDxfId="29"/>
    <tableColumn id="9" xr3:uid="{F6C07FA5-1C03-4357-A44D-0B81FC66E2AF}" name="Lankomumo vid._x000a_(Average ADM)" dataDxfId="28" totalsRowDxfId="27">
      <calculatedColumnFormula>G3/H3</calculatedColumnFormula>
    </tableColumn>
    <tableColumn id="10" xr3:uid="{A3E561A1-4C0E-457E-84AA-349FD64794AE}" name="Kopijų sk. _x000a_(DCO count)" dataDxfId="26" totalsRowDxfId="25"/>
    <tableColumn id="11" xr3:uid="{E20BF4A7-9048-401E-A6FA-983414B01ED2}" name="Rodymo savaitė_x000a_(Week on screen)" dataDxfId="24" totalsRowDxfId="23"/>
    <tableColumn id="12" xr3:uid="{67BC01BA-5CB2-41D3-AB69-350EFF0FD930}" name="Bendros pajamos _x000a_(Total GBO)" dataDxfId="22" totalsRowDxfId="21"/>
    <tableColumn id="13" xr3:uid="{37483393-9FD8-4B34-8B9D-DE79FEFE93B2}" name="Bendras žiūrovų sk._x000a_(Total ADM)" dataDxfId="20" totalsRowDxfId="19"/>
    <tableColumn id="14" xr3:uid="{EADF24B6-15DA-48EA-B223-A587598EEB24}" name="Premjeros data _x000a_(Release date)" dataDxfId="18" totalsRowDxfId="17"/>
    <tableColumn id="15" xr3:uid="{5103FA11-CF5D-49EC-A2A1-D131ABB2109C}" name="Platintojas _x000a_(Distributor)" dataDxfId="16" totalsRowDxfId="15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7BB1F-BCDB-4701-A6C8-9B2E024C7805}">
  <sheetPr>
    <pageSetUpPr fitToPage="1"/>
  </sheetPr>
  <dimension ref="A1:XFC64"/>
  <sheetViews>
    <sheetView tabSelected="1" zoomScale="60" zoomScaleNormal="60" workbookViewId="0">
      <selection activeCell="O19" sqref="O19"/>
    </sheetView>
  </sheetViews>
  <sheetFormatPr defaultColWidth="0" defaultRowHeight="11.25" zeroHeight="1"/>
  <cols>
    <col min="1" max="2" width="4.7109375" style="1" customWidth="1"/>
    <col min="3" max="3" width="30.7109375" style="30" customWidth="1"/>
    <col min="4" max="5" width="20.7109375" style="3" customWidth="1"/>
    <col min="6" max="6" width="20.7109375" style="1" customWidth="1"/>
    <col min="7" max="8" width="20.7109375" style="35" customWidth="1"/>
    <col min="9" max="9" width="20.7109375" style="1" customWidth="1"/>
    <col min="10" max="10" width="20.7109375" style="35" customWidth="1"/>
    <col min="11" max="11" width="20.7109375" style="49" customWidth="1"/>
    <col min="12" max="12" width="20.7109375" style="3" customWidth="1"/>
    <col min="13" max="13" width="20.7109375" style="35" customWidth="1"/>
    <col min="14" max="14" width="20.7109375" style="6" customWidth="1"/>
    <col min="15" max="15" width="30.7109375" style="30" customWidth="1"/>
    <col min="16" max="16383" width="18.28515625" style="1" hidden="1"/>
    <col min="16384" max="16384" width="5.42578125" style="1" hidden="1"/>
  </cols>
  <sheetData>
    <row r="1" spans="1:15" s="4" customFormat="1" ht="40.5" customHeight="1" thickBot="1">
      <c r="A1" s="51" t="s">
        <v>93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s="5" customFormat="1" ht="63.75" customHeight="1" thickBot="1">
      <c r="A2" s="24" t="s">
        <v>14</v>
      </c>
      <c r="B2" s="28" t="s">
        <v>15</v>
      </c>
      <c r="C2" s="24" t="s">
        <v>0</v>
      </c>
      <c r="D2" s="31" t="s">
        <v>1</v>
      </c>
      <c r="E2" s="31" t="s">
        <v>2</v>
      </c>
      <c r="F2" s="24" t="s">
        <v>3</v>
      </c>
      <c r="G2" s="33" t="s">
        <v>4</v>
      </c>
      <c r="H2" s="33" t="s">
        <v>5</v>
      </c>
      <c r="I2" s="24" t="s">
        <v>6</v>
      </c>
      <c r="J2" s="33" t="s">
        <v>7</v>
      </c>
      <c r="K2" s="47" t="s">
        <v>8</v>
      </c>
      <c r="L2" s="31" t="s">
        <v>9</v>
      </c>
      <c r="M2" s="33" t="s">
        <v>10</v>
      </c>
      <c r="N2" s="37" t="s">
        <v>11</v>
      </c>
      <c r="O2" s="24" t="s">
        <v>12</v>
      </c>
    </row>
    <row r="3" spans="1:15" s="2" customFormat="1" ht="24.95" customHeight="1">
      <c r="A3" s="7">
        <v>1</v>
      </c>
      <c r="B3" s="12" t="s">
        <v>51</v>
      </c>
      <c r="C3" s="8" t="s">
        <v>94</v>
      </c>
      <c r="D3" s="9">
        <v>146273.04</v>
      </c>
      <c r="E3" s="10" t="s">
        <v>13</v>
      </c>
      <c r="F3" s="10" t="s">
        <v>13</v>
      </c>
      <c r="G3" s="11">
        <v>17584</v>
      </c>
      <c r="H3" s="11">
        <v>140</v>
      </c>
      <c r="I3" s="12">
        <f t="shared" ref="I3:I15" si="0">G3/H3</f>
        <v>125.6</v>
      </c>
      <c r="J3" s="11">
        <v>16</v>
      </c>
      <c r="K3" s="12">
        <v>1</v>
      </c>
      <c r="L3" s="9">
        <v>187416.88</v>
      </c>
      <c r="M3" s="11">
        <v>22281</v>
      </c>
      <c r="N3" s="13">
        <v>46045</v>
      </c>
      <c r="O3" s="39" t="s">
        <v>44</v>
      </c>
    </row>
    <row r="4" spans="1:15" s="2" customFormat="1" ht="24.6" customHeight="1">
      <c r="A4" s="14">
        <v>2</v>
      </c>
      <c r="B4" s="19">
        <v>1</v>
      </c>
      <c r="C4" s="15" t="s">
        <v>74</v>
      </c>
      <c r="D4" s="16">
        <v>93702</v>
      </c>
      <c r="E4" s="16">
        <v>153494</v>
      </c>
      <c r="F4" s="17">
        <f>(D4-E4)/E4</f>
        <v>-0.38953965627320936</v>
      </c>
      <c r="G4" s="18">
        <v>11891</v>
      </c>
      <c r="H4" s="18">
        <v>22</v>
      </c>
      <c r="I4" s="19">
        <f t="shared" si="0"/>
        <v>540.5</v>
      </c>
      <c r="J4" s="18">
        <v>40</v>
      </c>
      <c r="K4" s="19">
        <v>3</v>
      </c>
      <c r="L4" s="16">
        <v>660516</v>
      </c>
      <c r="M4" s="18">
        <v>86536</v>
      </c>
      <c r="N4" s="20">
        <v>46031</v>
      </c>
      <c r="O4" s="40" t="s">
        <v>77</v>
      </c>
    </row>
    <row r="5" spans="1:15" s="21" customFormat="1" ht="24.95" customHeight="1">
      <c r="A5" s="7">
        <v>3</v>
      </c>
      <c r="B5" s="12">
        <v>2</v>
      </c>
      <c r="C5" s="8" t="s">
        <v>17</v>
      </c>
      <c r="D5" s="9">
        <v>67830.06</v>
      </c>
      <c r="E5" s="9">
        <v>107499.9</v>
      </c>
      <c r="F5" s="10">
        <f>(D5-E5)/E5</f>
        <v>-0.36902211071824254</v>
      </c>
      <c r="G5" s="11">
        <v>7008</v>
      </c>
      <c r="H5" s="11">
        <v>83</v>
      </c>
      <c r="I5" s="12">
        <f t="shared" si="0"/>
        <v>84.433734939759034</v>
      </c>
      <c r="J5" s="11">
        <v>19</v>
      </c>
      <c r="K5" s="12">
        <v>6</v>
      </c>
      <c r="L5" s="9">
        <v>1859487.28</v>
      </c>
      <c r="M5" s="11">
        <v>204210</v>
      </c>
      <c r="N5" s="13">
        <v>46010</v>
      </c>
      <c r="O5" s="39" t="s">
        <v>38</v>
      </c>
    </row>
    <row r="6" spans="1:15" s="2" customFormat="1" ht="24.95" customHeight="1">
      <c r="A6" s="14">
        <v>4</v>
      </c>
      <c r="B6" s="12">
        <v>3</v>
      </c>
      <c r="C6" s="8" t="s">
        <v>83</v>
      </c>
      <c r="D6" s="9">
        <v>49604.65</v>
      </c>
      <c r="E6" s="9">
        <v>61983.08</v>
      </c>
      <c r="F6" s="10">
        <f>(D6-E6)/E6</f>
        <v>-0.19970659734882487</v>
      </c>
      <c r="G6" s="11">
        <v>8422</v>
      </c>
      <c r="H6" s="11">
        <v>150</v>
      </c>
      <c r="I6" s="12">
        <f t="shared" si="0"/>
        <v>56.146666666666668</v>
      </c>
      <c r="J6" s="11">
        <v>18</v>
      </c>
      <c r="K6" s="12">
        <v>2</v>
      </c>
      <c r="L6" s="9">
        <v>125094.86</v>
      </c>
      <c r="M6" s="11">
        <v>21697</v>
      </c>
      <c r="N6" s="13">
        <v>46038</v>
      </c>
      <c r="O6" s="39" t="s">
        <v>44</v>
      </c>
    </row>
    <row r="7" spans="1:15" s="2" customFormat="1" ht="24.95" customHeight="1">
      <c r="A7" s="7">
        <v>5</v>
      </c>
      <c r="B7" s="12" t="s">
        <v>51</v>
      </c>
      <c r="C7" s="8" t="s">
        <v>98</v>
      </c>
      <c r="D7" s="9">
        <v>39256.660000000003</v>
      </c>
      <c r="E7" s="9" t="s">
        <v>13</v>
      </c>
      <c r="F7" s="10" t="s">
        <v>13</v>
      </c>
      <c r="G7" s="11">
        <v>5018</v>
      </c>
      <c r="H7" s="11">
        <v>81</v>
      </c>
      <c r="I7" s="12">
        <f t="shared" si="0"/>
        <v>61.950617283950621</v>
      </c>
      <c r="J7" s="11">
        <v>19</v>
      </c>
      <c r="K7" s="12">
        <v>1</v>
      </c>
      <c r="L7" s="9">
        <v>42901.279999999999</v>
      </c>
      <c r="M7" s="11">
        <v>5594</v>
      </c>
      <c r="N7" s="13">
        <v>46045</v>
      </c>
      <c r="O7" s="39" t="s">
        <v>99</v>
      </c>
    </row>
    <row r="8" spans="1:15" s="2" customFormat="1" ht="24.6" customHeight="1">
      <c r="A8" s="14">
        <v>6</v>
      </c>
      <c r="B8" s="12">
        <v>4</v>
      </c>
      <c r="C8" s="8" t="s">
        <v>19</v>
      </c>
      <c r="D8" s="23">
        <v>25967.01</v>
      </c>
      <c r="E8" s="9">
        <v>31689.86</v>
      </c>
      <c r="F8" s="10">
        <f>(D8-E8)/E8</f>
        <v>-0.18058931153372096</v>
      </c>
      <c r="G8" s="22">
        <v>4165</v>
      </c>
      <c r="H8" s="11">
        <v>67</v>
      </c>
      <c r="I8" s="12">
        <f t="shared" si="0"/>
        <v>62.164179104477611</v>
      </c>
      <c r="J8" s="11">
        <v>13</v>
      </c>
      <c r="K8" s="12">
        <v>9</v>
      </c>
      <c r="L8" s="23">
        <v>1140845.2</v>
      </c>
      <c r="M8" s="22">
        <v>181123</v>
      </c>
      <c r="N8" s="13">
        <v>45989</v>
      </c>
      <c r="O8" s="39" t="s">
        <v>38</v>
      </c>
    </row>
    <row r="9" spans="1:15" s="2" customFormat="1" ht="24.6" customHeight="1">
      <c r="A9" s="7">
        <v>7</v>
      </c>
      <c r="B9" s="19">
        <v>5</v>
      </c>
      <c r="C9" s="15" t="s">
        <v>82</v>
      </c>
      <c r="D9" s="16">
        <v>17872.990000000002</v>
      </c>
      <c r="E9" s="16">
        <v>25931.67</v>
      </c>
      <c r="F9" s="17">
        <f>(D9-E9)/E9</f>
        <v>-0.31076594758455578</v>
      </c>
      <c r="G9" s="18">
        <v>2378</v>
      </c>
      <c r="H9" s="18">
        <v>32</v>
      </c>
      <c r="I9" s="19">
        <f t="shared" si="0"/>
        <v>74.3125</v>
      </c>
      <c r="J9" s="18">
        <v>12</v>
      </c>
      <c r="K9" s="19">
        <v>2</v>
      </c>
      <c r="L9" s="16">
        <v>63441.61</v>
      </c>
      <c r="M9" s="18">
        <v>4221</v>
      </c>
      <c r="N9" s="20">
        <v>46038</v>
      </c>
      <c r="O9" s="40" t="s">
        <v>49</v>
      </c>
    </row>
    <row r="10" spans="1:15" s="2" customFormat="1" ht="24.6" customHeight="1">
      <c r="A10" s="14">
        <v>8</v>
      </c>
      <c r="B10" s="12">
        <v>8</v>
      </c>
      <c r="C10" s="8" t="s">
        <v>18</v>
      </c>
      <c r="D10" s="9">
        <v>16128.88</v>
      </c>
      <c r="E10" s="9">
        <v>21011.22</v>
      </c>
      <c r="F10" s="10">
        <f>(D10-E10)/E10</f>
        <v>-0.23236822992667736</v>
      </c>
      <c r="G10" s="11">
        <v>2667</v>
      </c>
      <c r="H10" s="11">
        <v>57</v>
      </c>
      <c r="I10" s="12">
        <f t="shared" si="0"/>
        <v>46.789473684210527</v>
      </c>
      <c r="J10" s="11">
        <v>19</v>
      </c>
      <c r="K10" s="12">
        <v>5</v>
      </c>
      <c r="L10" s="9">
        <v>282214.57</v>
      </c>
      <c r="M10" s="11">
        <v>46455</v>
      </c>
      <c r="N10" s="13">
        <v>46017</v>
      </c>
      <c r="O10" s="39" t="s">
        <v>39</v>
      </c>
    </row>
    <row r="11" spans="1:15" s="2" customFormat="1" ht="24.95" customHeight="1">
      <c r="A11" s="7">
        <v>9</v>
      </c>
      <c r="B11" s="12">
        <v>6</v>
      </c>
      <c r="C11" s="8" t="s">
        <v>67</v>
      </c>
      <c r="D11" s="9">
        <v>10400.549999999999</v>
      </c>
      <c r="E11" s="9">
        <v>25871.08</v>
      </c>
      <c r="F11" s="10">
        <f>(D11-E11)/E11</f>
        <v>-0.59798547258173995</v>
      </c>
      <c r="G11" s="11">
        <v>1377</v>
      </c>
      <c r="H11" s="11">
        <v>24</v>
      </c>
      <c r="I11" s="12">
        <f t="shared" si="0"/>
        <v>57.375</v>
      </c>
      <c r="J11" s="11">
        <v>7</v>
      </c>
      <c r="K11" s="12">
        <v>3</v>
      </c>
      <c r="L11" s="9">
        <v>93651.73</v>
      </c>
      <c r="M11" s="11">
        <v>12403</v>
      </c>
      <c r="N11" s="13">
        <v>46031</v>
      </c>
      <c r="O11" s="39" t="s">
        <v>44</v>
      </c>
    </row>
    <row r="12" spans="1:15" s="2" customFormat="1" ht="24.95" customHeight="1">
      <c r="A12" s="14">
        <v>10</v>
      </c>
      <c r="B12" s="12" t="s">
        <v>51</v>
      </c>
      <c r="C12" s="8" t="s">
        <v>95</v>
      </c>
      <c r="D12" s="9">
        <v>10107.24</v>
      </c>
      <c r="E12" s="10" t="s">
        <v>13</v>
      </c>
      <c r="F12" s="10" t="s">
        <v>13</v>
      </c>
      <c r="G12" s="11">
        <v>1211</v>
      </c>
      <c r="H12" s="11">
        <v>45</v>
      </c>
      <c r="I12" s="12">
        <f t="shared" si="0"/>
        <v>26.911111111111111</v>
      </c>
      <c r="J12" s="11">
        <v>11</v>
      </c>
      <c r="K12" s="12">
        <v>1</v>
      </c>
      <c r="L12" s="9">
        <v>11732.88</v>
      </c>
      <c r="M12" s="11">
        <v>1394</v>
      </c>
      <c r="N12" s="13">
        <v>46045</v>
      </c>
      <c r="O12" s="39" t="s">
        <v>40</v>
      </c>
    </row>
    <row r="13" spans="1:15" s="2" customFormat="1" ht="24.95" customHeight="1">
      <c r="A13" s="7">
        <v>11</v>
      </c>
      <c r="B13" s="12">
        <v>7</v>
      </c>
      <c r="C13" s="8" t="s">
        <v>84</v>
      </c>
      <c r="D13" s="9">
        <v>9478.11</v>
      </c>
      <c r="E13" s="9">
        <v>24693.7</v>
      </c>
      <c r="F13" s="10">
        <f>(D13-E13)/E13</f>
        <v>-0.6161729509955981</v>
      </c>
      <c r="G13" s="11">
        <v>1205</v>
      </c>
      <c r="H13" s="11">
        <v>35</v>
      </c>
      <c r="I13" s="12">
        <f t="shared" si="0"/>
        <v>34.428571428571431</v>
      </c>
      <c r="J13" s="11">
        <v>8</v>
      </c>
      <c r="K13" s="12">
        <v>2</v>
      </c>
      <c r="L13" s="9">
        <v>47166.11</v>
      </c>
      <c r="M13" s="11">
        <v>6369</v>
      </c>
      <c r="N13" s="13">
        <v>46038</v>
      </c>
      <c r="O13" s="39" t="s">
        <v>40</v>
      </c>
    </row>
    <row r="14" spans="1:15" s="2" customFormat="1" ht="24.95" customHeight="1">
      <c r="A14" s="14">
        <v>12</v>
      </c>
      <c r="B14" s="12">
        <v>10</v>
      </c>
      <c r="C14" s="8" t="s">
        <v>54</v>
      </c>
      <c r="D14" s="9">
        <v>5381.33</v>
      </c>
      <c r="E14" s="9">
        <v>10148.52</v>
      </c>
      <c r="F14" s="10">
        <f>(D14-E14)/E14</f>
        <v>-0.46974238608191149</v>
      </c>
      <c r="G14" s="11">
        <v>874</v>
      </c>
      <c r="H14" s="11">
        <v>26</v>
      </c>
      <c r="I14" s="12">
        <f t="shared" si="0"/>
        <v>33.615384615384613</v>
      </c>
      <c r="J14" s="11">
        <v>11</v>
      </c>
      <c r="K14" s="12">
        <v>3</v>
      </c>
      <c r="L14" s="9">
        <v>33309.47</v>
      </c>
      <c r="M14" s="11">
        <v>5700</v>
      </c>
      <c r="N14" s="13">
        <v>46031</v>
      </c>
      <c r="O14" s="39" t="s">
        <v>44</v>
      </c>
    </row>
    <row r="15" spans="1:15" s="2" customFormat="1" ht="24.95" customHeight="1">
      <c r="A15" s="7">
        <v>13</v>
      </c>
      <c r="B15" s="12" t="s">
        <v>51</v>
      </c>
      <c r="C15" s="8" t="s">
        <v>97</v>
      </c>
      <c r="D15" s="9">
        <v>4787</v>
      </c>
      <c r="E15" s="9" t="s">
        <v>13</v>
      </c>
      <c r="F15" s="10" t="s">
        <v>13</v>
      </c>
      <c r="G15" s="11">
        <v>608</v>
      </c>
      <c r="H15" s="11">
        <v>36</v>
      </c>
      <c r="I15" s="12">
        <f t="shared" si="0"/>
        <v>16.888888888888889</v>
      </c>
      <c r="J15" s="11">
        <v>13</v>
      </c>
      <c r="K15" s="12">
        <v>1</v>
      </c>
      <c r="L15" s="9">
        <v>4787</v>
      </c>
      <c r="M15" s="11">
        <v>608</v>
      </c>
      <c r="N15" s="13">
        <v>46045</v>
      </c>
      <c r="O15" s="39" t="s">
        <v>39</v>
      </c>
    </row>
    <row r="16" spans="1:15" s="2" customFormat="1" ht="24.95" customHeight="1">
      <c r="A16" s="14">
        <v>14</v>
      </c>
      <c r="B16" s="12">
        <v>11</v>
      </c>
      <c r="C16" s="8" t="s">
        <v>23</v>
      </c>
      <c r="D16" s="9">
        <v>3806.77</v>
      </c>
      <c r="E16" s="9">
        <v>6717.61</v>
      </c>
      <c r="F16" s="10">
        <f t="shared" ref="F16:F25" si="1">(D16-E16)/E16</f>
        <v>-0.43331482476654642</v>
      </c>
      <c r="G16" s="11">
        <v>647</v>
      </c>
      <c r="H16" s="12" t="s">
        <v>13</v>
      </c>
      <c r="I16" s="12" t="s">
        <v>13</v>
      </c>
      <c r="J16" s="12">
        <v>8</v>
      </c>
      <c r="K16" s="12">
        <v>6</v>
      </c>
      <c r="L16" s="9">
        <v>120157.40000000002</v>
      </c>
      <c r="M16" s="11">
        <v>19108</v>
      </c>
      <c r="N16" s="13">
        <v>46010</v>
      </c>
      <c r="O16" s="39" t="s">
        <v>43</v>
      </c>
    </row>
    <row r="17" spans="1:15" s="2" customFormat="1" ht="24.95" customHeight="1">
      <c r="A17" s="7">
        <v>15</v>
      </c>
      <c r="B17" s="12">
        <v>9</v>
      </c>
      <c r="C17" s="8" t="s">
        <v>88</v>
      </c>
      <c r="D17" s="9">
        <v>3121.35</v>
      </c>
      <c r="E17" s="9">
        <v>11429</v>
      </c>
      <c r="F17" s="10">
        <f t="shared" si="1"/>
        <v>-0.72689211654562946</v>
      </c>
      <c r="G17" s="11">
        <v>442</v>
      </c>
      <c r="H17" s="11">
        <v>16</v>
      </c>
      <c r="I17" s="12">
        <f>G17/H17</f>
        <v>27.625</v>
      </c>
      <c r="J17" s="11">
        <v>8</v>
      </c>
      <c r="K17" s="12">
        <v>2</v>
      </c>
      <c r="L17" s="9">
        <v>21677.27</v>
      </c>
      <c r="M17" s="11">
        <v>3276</v>
      </c>
      <c r="N17" s="13">
        <v>46038</v>
      </c>
      <c r="O17" s="39" t="s">
        <v>42</v>
      </c>
    </row>
    <row r="18" spans="1:15" s="2" customFormat="1" ht="24.95" customHeight="1">
      <c r="A18" s="14">
        <v>16</v>
      </c>
      <c r="B18" s="12">
        <v>12</v>
      </c>
      <c r="C18" s="8" t="s">
        <v>52</v>
      </c>
      <c r="D18" s="9">
        <v>1796.35</v>
      </c>
      <c r="E18" s="9">
        <v>4463.8</v>
      </c>
      <c r="F18" s="10">
        <f t="shared" si="1"/>
        <v>-0.5975738160311842</v>
      </c>
      <c r="G18" s="11">
        <v>264</v>
      </c>
      <c r="H18" s="11">
        <v>6</v>
      </c>
      <c r="I18" s="12">
        <f>G18/H18</f>
        <v>44</v>
      </c>
      <c r="J18" s="11">
        <v>3</v>
      </c>
      <c r="K18" s="12">
        <v>4</v>
      </c>
      <c r="L18" s="9">
        <v>43113.35</v>
      </c>
      <c r="M18" s="11">
        <v>6401</v>
      </c>
      <c r="N18" s="13">
        <v>46024</v>
      </c>
      <c r="O18" s="39" t="s">
        <v>53</v>
      </c>
    </row>
    <row r="19" spans="1:15" s="2" customFormat="1" ht="24.95" customHeight="1">
      <c r="A19" s="7">
        <v>17</v>
      </c>
      <c r="B19" s="12">
        <v>13</v>
      </c>
      <c r="C19" s="8" t="s">
        <v>22</v>
      </c>
      <c r="D19" s="9">
        <v>876.6</v>
      </c>
      <c r="E19" s="9">
        <v>3581.74</v>
      </c>
      <c r="F19" s="10">
        <f t="shared" si="1"/>
        <v>-0.75525861732007349</v>
      </c>
      <c r="G19" s="11">
        <v>121</v>
      </c>
      <c r="H19" s="11">
        <v>2</v>
      </c>
      <c r="I19" s="12">
        <f>G19/H19</f>
        <v>60.5</v>
      </c>
      <c r="J19" s="11">
        <v>2</v>
      </c>
      <c r="K19" s="12">
        <v>8</v>
      </c>
      <c r="L19" s="9">
        <v>340564.82</v>
      </c>
      <c r="M19" s="11">
        <v>46288</v>
      </c>
      <c r="N19" s="13">
        <v>45996</v>
      </c>
      <c r="O19" s="39" t="s">
        <v>42</v>
      </c>
    </row>
    <row r="20" spans="1:15" s="2" customFormat="1" ht="24.95" customHeight="1">
      <c r="A20" s="14">
        <v>18</v>
      </c>
      <c r="B20" s="12">
        <v>16</v>
      </c>
      <c r="C20" s="8" t="s">
        <v>26</v>
      </c>
      <c r="D20" s="9">
        <v>736</v>
      </c>
      <c r="E20" s="9">
        <v>1413</v>
      </c>
      <c r="F20" s="10">
        <f t="shared" si="1"/>
        <v>-0.47912243453644726</v>
      </c>
      <c r="G20" s="11">
        <v>96</v>
      </c>
      <c r="H20" s="12" t="s">
        <v>13</v>
      </c>
      <c r="I20" s="12" t="s">
        <v>13</v>
      </c>
      <c r="J20" s="11">
        <v>1</v>
      </c>
      <c r="K20" s="12">
        <v>9</v>
      </c>
      <c r="L20" s="9">
        <v>123320</v>
      </c>
      <c r="M20" s="11">
        <v>17596</v>
      </c>
      <c r="N20" s="13">
        <v>45989</v>
      </c>
      <c r="O20" s="39" t="s">
        <v>46</v>
      </c>
    </row>
    <row r="21" spans="1:15" s="2" customFormat="1" ht="24.95" customHeight="1">
      <c r="A21" s="7">
        <v>19</v>
      </c>
      <c r="B21" s="19">
        <v>15</v>
      </c>
      <c r="C21" s="15" t="s">
        <v>73</v>
      </c>
      <c r="D21" s="16">
        <v>722.39</v>
      </c>
      <c r="E21" s="16">
        <v>1459.31</v>
      </c>
      <c r="F21" s="17">
        <f t="shared" si="1"/>
        <v>-0.50497838019337904</v>
      </c>
      <c r="G21" s="18">
        <v>90</v>
      </c>
      <c r="H21" s="18">
        <v>5</v>
      </c>
      <c r="I21" s="19">
        <f t="shared" ref="I21:I31" si="2">G21/H21</f>
        <v>18</v>
      </c>
      <c r="J21" s="18">
        <v>2</v>
      </c>
      <c r="K21" s="19">
        <v>3</v>
      </c>
      <c r="L21" s="16">
        <v>7704.44</v>
      </c>
      <c r="M21" s="18">
        <v>1077</v>
      </c>
      <c r="N21" s="20">
        <v>46031</v>
      </c>
      <c r="O21" s="40" t="s">
        <v>79</v>
      </c>
    </row>
    <row r="22" spans="1:15" s="2" customFormat="1" ht="24.75" customHeight="1">
      <c r="A22" s="14">
        <v>20</v>
      </c>
      <c r="B22" s="12">
        <v>14</v>
      </c>
      <c r="C22" s="8" t="s">
        <v>20</v>
      </c>
      <c r="D22" s="9">
        <v>584</v>
      </c>
      <c r="E22" s="9">
        <v>1520</v>
      </c>
      <c r="F22" s="10">
        <f t="shared" si="1"/>
        <v>-0.61578947368421055</v>
      </c>
      <c r="G22" s="11">
        <v>81</v>
      </c>
      <c r="H22" s="11">
        <v>1</v>
      </c>
      <c r="I22" s="12">
        <f t="shared" si="2"/>
        <v>81</v>
      </c>
      <c r="J22" s="11">
        <v>1</v>
      </c>
      <c r="K22" s="12">
        <v>5</v>
      </c>
      <c r="L22" s="9">
        <v>92247.72</v>
      </c>
      <c r="M22" s="11">
        <v>12218</v>
      </c>
      <c r="N22" s="13">
        <v>46017</v>
      </c>
      <c r="O22" s="39" t="s">
        <v>40</v>
      </c>
    </row>
    <row r="23" spans="1:15" ht="24.75" customHeight="1">
      <c r="A23" s="7">
        <v>21</v>
      </c>
      <c r="B23" s="12">
        <v>18</v>
      </c>
      <c r="C23" s="8" t="s">
        <v>30</v>
      </c>
      <c r="D23" s="9">
        <v>464.77</v>
      </c>
      <c r="E23" s="9">
        <v>916.44</v>
      </c>
      <c r="F23" s="10">
        <f t="shared" si="1"/>
        <v>-0.49285277814150413</v>
      </c>
      <c r="G23" s="11">
        <v>102</v>
      </c>
      <c r="H23" s="11">
        <v>6</v>
      </c>
      <c r="I23" s="12">
        <f t="shared" si="2"/>
        <v>17</v>
      </c>
      <c r="J23" s="11">
        <v>3</v>
      </c>
      <c r="K23" s="12">
        <v>4</v>
      </c>
      <c r="L23" s="9">
        <v>30201.829999999998</v>
      </c>
      <c r="M23" s="11">
        <v>5294</v>
      </c>
      <c r="N23" s="13">
        <v>46024</v>
      </c>
      <c r="O23" s="42" t="s">
        <v>48</v>
      </c>
    </row>
    <row r="24" spans="1:15" ht="24.95" customHeight="1">
      <c r="A24" s="14">
        <v>22</v>
      </c>
      <c r="B24" s="12">
        <v>19</v>
      </c>
      <c r="C24" s="8" t="s">
        <v>75</v>
      </c>
      <c r="D24" s="9">
        <v>346.7</v>
      </c>
      <c r="E24" s="9">
        <v>550</v>
      </c>
      <c r="F24" s="10">
        <f t="shared" si="1"/>
        <v>-0.36963636363636365</v>
      </c>
      <c r="G24" s="11">
        <v>58</v>
      </c>
      <c r="H24" s="11">
        <v>2</v>
      </c>
      <c r="I24" s="12">
        <f t="shared" si="2"/>
        <v>29</v>
      </c>
      <c r="J24" s="11">
        <v>2</v>
      </c>
      <c r="K24" s="12">
        <v>3</v>
      </c>
      <c r="L24" s="9">
        <v>4241.7</v>
      </c>
      <c r="M24" s="11">
        <v>688</v>
      </c>
      <c r="N24" s="13">
        <v>46031</v>
      </c>
      <c r="O24" s="39" t="s">
        <v>53</v>
      </c>
    </row>
    <row r="25" spans="1:15" ht="24.95" customHeight="1">
      <c r="A25" s="7">
        <v>23</v>
      </c>
      <c r="B25" s="12">
        <v>20</v>
      </c>
      <c r="C25" s="8" t="s">
        <v>27</v>
      </c>
      <c r="D25" s="9">
        <v>330.1</v>
      </c>
      <c r="E25" s="9">
        <v>469.5</v>
      </c>
      <c r="F25" s="10">
        <f t="shared" si="1"/>
        <v>-0.29691160809371669</v>
      </c>
      <c r="G25" s="11">
        <v>40</v>
      </c>
      <c r="H25" s="11">
        <v>2</v>
      </c>
      <c r="I25" s="12">
        <f t="shared" si="2"/>
        <v>20</v>
      </c>
      <c r="J25" s="11">
        <v>1</v>
      </c>
      <c r="K25" s="12">
        <v>11</v>
      </c>
      <c r="L25" s="9">
        <v>321312.65000000002</v>
      </c>
      <c r="M25" s="11">
        <v>41481</v>
      </c>
      <c r="N25" s="13">
        <v>45975</v>
      </c>
      <c r="O25" s="39" t="s">
        <v>44</v>
      </c>
    </row>
    <row r="26" spans="1:15" ht="24.95" customHeight="1">
      <c r="A26" s="14">
        <v>24</v>
      </c>
      <c r="B26" s="10" t="s">
        <v>13</v>
      </c>
      <c r="C26" s="8" t="s">
        <v>96</v>
      </c>
      <c r="D26" s="9">
        <v>135.80000000000001</v>
      </c>
      <c r="E26" s="10" t="s">
        <v>13</v>
      </c>
      <c r="F26" s="10" t="s">
        <v>13</v>
      </c>
      <c r="G26" s="11">
        <v>39</v>
      </c>
      <c r="H26" s="11">
        <v>1</v>
      </c>
      <c r="I26" s="12">
        <f t="shared" si="2"/>
        <v>39</v>
      </c>
      <c r="J26" s="11">
        <v>1</v>
      </c>
      <c r="K26" s="10" t="s">
        <v>13</v>
      </c>
      <c r="L26" s="9">
        <v>88353.77</v>
      </c>
      <c r="M26" s="11">
        <v>18245</v>
      </c>
      <c r="N26" s="13">
        <v>44855</v>
      </c>
      <c r="O26" s="39" t="s">
        <v>44</v>
      </c>
    </row>
    <row r="27" spans="1:15" ht="24.95" customHeight="1">
      <c r="A27" s="7">
        <v>25</v>
      </c>
      <c r="B27" s="19">
        <v>30</v>
      </c>
      <c r="C27" s="15" t="s">
        <v>36</v>
      </c>
      <c r="D27" s="16">
        <v>84.6</v>
      </c>
      <c r="E27" s="16">
        <v>21</v>
      </c>
      <c r="F27" s="17">
        <f>(D27-E27)/E27</f>
        <v>3.0285714285714285</v>
      </c>
      <c r="G27" s="18">
        <v>10</v>
      </c>
      <c r="H27" s="18">
        <v>1</v>
      </c>
      <c r="I27" s="19">
        <f t="shared" si="2"/>
        <v>10</v>
      </c>
      <c r="J27" s="18">
        <v>1</v>
      </c>
      <c r="K27" s="10" t="s">
        <v>13</v>
      </c>
      <c r="L27" s="16">
        <v>377152.89</v>
      </c>
      <c r="M27" s="18">
        <v>63597</v>
      </c>
      <c r="N27" s="20">
        <v>45744</v>
      </c>
      <c r="O27" s="40" t="s">
        <v>49</v>
      </c>
    </row>
    <row r="28" spans="1:15" ht="24.95" customHeight="1">
      <c r="A28" s="14">
        <v>26</v>
      </c>
      <c r="B28" s="12" t="s">
        <v>13</v>
      </c>
      <c r="C28" s="8" t="s">
        <v>35</v>
      </c>
      <c r="D28" s="9">
        <v>60.28</v>
      </c>
      <c r="E28" s="9">
        <v>209</v>
      </c>
      <c r="F28" s="10">
        <f>(D28-E28)/E28</f>
        <v>-0.71157894736842109</v>
      </c>
      <c r="G28" s="11">
        <v>7</v>
      </c>
      <c r="H28" s="11">
        <v>1</v>
      </c>
      <c r="I28" s="12">
        <f t="shared" si="2"/>
        <v>7</v>
      </c>
      <c r="J28" s="11">
        <v>1</v>
      </c>
      <c r="K28" s="10" t="s">
        <v>13</v>
      </c>
      <c r="L28" s="9">
        <v>7237.66</v>
      </c>
      <c r="M28" s="11">
        <v>1160</v>
      </c>
      <c r="N28" s="13">
        <v>45989</v>
      </c>
      <c r="O28" s="39" t="s">
        <v>48</v>
      </c>
    </row>
    <row r="29" spans="1:15" ht="24.95" customHeight="1">
      <c r="A29" s="7">
        <v>27</v>
      </c>
      <c r="B29" s="12" t="s">
        <v>13</v>
      </c>
      <c r="C29" s="8" t="s">
        <v>59</v>
      </c>
      <c r="D29" s="9">
        <v>51.6</v>
      </c>
      <c r="E29" s="9" t="s">
        <v>13</v>
      </c>
      <c r="F29" s="10" t="s">
        <v>13</v>
      </c>
      <c r="G29" s="11">
        <v>11</v>
      </c>
      <c r="H29" s="11">
        <v>1</v>
      </c>
      <c r="I29" s="12">
        <f t="shared" si="2"/>
        <v>11</v>
      </c>
      <c r="J29" s="11">
        <v>1</v>
      </c>
      <c r="K29" s="12" t="s">
        <v>13</v>
      </c>
      <c r="L29" s="9">
        <v>61731.29</v>
      </c>
      <c r="M29" s="11">
        <v>12772</v>
      </c>
      <c r="N29" s="13">
        <v>45765</v>
      </c>
      <c r="O29" s="39" t="s">
        <v>41</v>
      </c>
    </row>
    <row r="30" spans="1:15" s="21" customFormat="1" ht="24.6" customHeight="1">
      <c r="A30" s="14">
        <v>28</v>
      </c>
      <c r="B30" s="7" t="s">
        <v>13</v>
      </c>
      <c r="C30" s="15" t="s">
        <v>60</v>
      </c>
      <c r="D30" s="16">
        <v>18.600000000000001</v>
      </c>
      <c r="E30" s="16" t="s">
        <v>13</v>
      </c>
      <c r="F30" s="10" t="s">
        <v>13</v>
      </c>
      <c r="G30" s="18">
        <v>4</v>
      </c>
      <c r="H30" s="11">
        <v>1</v>
      </c>
      <c r="I30" s="12">
        <f t="shared" si="2"/>
        <v>4</v>
      </c>
      <c r="J30" s="11">
        <v>1</v>
      </c>
      <c r="K30" s="12" t="s">
        <v>13</v>
      </c>
      <c r="L30" s="9">
        <v>71784.14</v>
      </c>
      <c r="M30" s="11">
        <v>14048</v>
      </c>
      <c r="N30" s="13">
        <v>45513</v>
      </c>
      <c r="O30" s="39" t="s">
        <v>44</v>
      </c>
    </row>
    <row r="31" spans="1:15" s="44" customFormat="1" ht="24.95" customHeight="1">
      <c r="A31" s="7">
        <v>29</v>
      </c>
      <c r="B31" s="12">
        <v>22</v>
      </c>
      <c r="C31" s="8" t="s">
        <v>34</v>
      </c>
      <c r="D31" s="9">
        <v>15</v>
      </c>
      <c r="E31" s="9">
        <v>281</v>
      </c>
      <c r="F31" s="10">
        <f>(D31-E31)/E31</f>
        <v>-0.94661921708185048</v>
      </c>
      <c r="G31" s="11">
        <v>4</v>
      </c>
      <c r="H31" s="11">
        <v>1</v>
      </c>
      <c r="I31" s="12">
        <f t="shared" si="2"/>
        <v>4</v>
      </c>
      <c r="J31" s="11">
        <v>1</v>
      </c>
      <c r="K31" s="12">
        <v>4</v>
      </c>
      <c r="L31" s="9">
        <v>22587.91</v>
      </c>
      <c r="M31" s="11">
        <v>3129</v>
      </c>
      <c r="N31" s="13">
        <v>46024</v>
      </c>
      <c r="O31" s="39" t="s">
        <v>48</v>
      </c>
    </row>
    <row r="32" spans="1:15" s="2" customFormat="1" ht="24.95" customHeight="1">
      <c r="A32" s="14">
        <v>30</v>
      </c>
      <c r="B32" s="19" t="s">
        <v>51</v>
      </c>
      <c r="C32" s="15" t="s">
        <v>100</v>
      </c>
      <c r="D32" s="16" t="s">
        <v>101</v>
      </c>
      <c r="E32" s="17" t="s">
        <v>13</v>
      </c>
      <c r="F32" s="17" t="s">
        <v>13</v>
      </c>
      <c r="G32" s="18" t="s">
        <v>101</v>
      </c>
      <c r="H32" s="18" t="s">
        <v>101</v>
      </c>
      <c r="I32" s="19" t="s">
        <v>101</v>
      </c>
      <c r="J32" s="18" t="s">
        <v>101</v>
      </c>
      <c r="K32" s="19" t="s">
        <v>101</v>
      </c>
      <c r="L32" s="16" t="s">
        <v>101</v>
      </c>
      <c r="M32" s="18" t="s">
        <v>101</v>
      </c>
      <c r="N32" s="20">
        <v>46045</v>
      </c>
      <c r="O32" s="40" t="s">
        <v>102</v>
      </c>
    </row>
    <row r="33" spans="1:15" ht="24.75" customHeight="1">
      <c r="A33" s="25" t="s">
        <v>14</v>
      </c>
      <c r="B33" s="50" t="s">
        <v>14</v>
      </c>
      <c r="C33" s="29" t="s">
        <v>64</v>
      </c>
      <c r="D33" s="27">
        <f>SUBTOTAL(109,Table13245[Pajamos 
(GBO)])</f>
        <v>509940.42999999993</v>
      </c>
      <c r="E33" s="27" t="s">
        <v>92</v>
      </c>
      <c r="F33" s="43">
        <f>(D33-E33)/E33</f>
        <v>2.4896704471684291E-2</v>
      </c>
      <c r="G33" s="34">
        <f>SUBTOTAL(109,Table13245[Žiūrovų sk. 
(ADM)])</f>
        <v>66424</v>
      </c>
      <c r="H33" s="36" t="s">
        <v>14</v>
      </c>
      <c r="I33" s="25"/>
      <c r="J33" s="36"/>
      <c r="K33" s="48"/>
      <c r="L33" s="32"/>
      <c r="M33" s="36"/>
      <c r="N33" s="38"/>
      <c r="O33" s="41"/>
    </row>
    <row r="34" spans="1:15"/>
    <row r="35" spans="1:15"/>
    <row r="36" spans="1:15"/>
    <row r="37" spans="1:15"/>
    <row r="38" spans="1:15"/>
    <row r="39" spans="1:15"/>
    <row r="40" spans="1:15"/>
    <row r="41" spans="1:15"/>
    <row r="42" spans="1:15"/>
    <row r="43" spans="1:15"/>
    <row r="44" spans="1:15"/>
    <row r="45" spans="1:15"/>
    <row r="46" spans="1:15"/>
    <row r="47" spans="1:15"/>
    <row r="48" spans="1:15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FF971-5EDF-4D21-9801-B25F7A4DEF41}">
  <sheetPr>
    <pageSetUpPr fitToPage="1"/>
  </sheetPr>
  <dimension ref="A1:XFC53"/>
  <sheetViews>
    <sheetView topLeftCell="A12" zoomScale="60" zoomScaleNormal="60" workbookViewId="0">
      <selection activeCell="C15" sqref="C15"/>
    </sheetView>
  </sheetViews>
  <sheetFormatPr defaultColWidth="0" defaultRowHeight="11.25" zeroHeight="1"/>
  <cols>
    <col min="1" max="2" width="4.7109375" style="1" customWidth="1"/>
    <col min="3" max="3" width="30.7109375" style="30" customWidth="1"/>
    <col min="4" max="5" width="20.7109375" style="3" customWidth="1"/>
    <col min="6" max="6" width="20.7109375" style="1" customWidth="1"/>
    <col min="7" max="8" width="20.7109375" style="35" customWidth="1"/>
    <col min="9" max="9" width="20.7109375" style="1" customWidth="1"/>
    <col min="10" max="10" width="20.7109375" style="35" customWidth="1"/>
    <col min="11" max="11" width="20.7109375" style="49" customWidth="1"/>
    <col min="12" max="12" width="20.7109375" style="3" customWidth="1"/>
    <col min="13" max="13" width="20.7109375" style="35" customWidth="1"/>
    <col min="14" max="14" width="20.7109375" style="6" customWidth="1"/>
    <col min="15" max="15" width="30.7109375" style="30" customWidth="1"/>
    <col min="16" max="16383" width="18.28515625" style="1" hidden="1"/>
    <col min="16384" max="16384" width="5.42578125" style="1" hidden="1"/>
  </cols>
  <sheetData>
    <row r="1" spans="1:15" s="4" customFormat="1" ht="40.5" customHeight="1" thickBot="1">
      <c r="A1" s="51" t="s">
        <v>80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s="5" customFormat="1" ht="63.75" customHeight="1" thickBot="1">
      <c r="A2" s="24" t="s">
        <v>14</v>
      </c>
      <c r="B2" s="28" t="s">
        <v>15</v>
      </c>
      <c r="C2" s="24" t="s">
        <v>0</v>
      </c>
      <c r="D2" s="31" t="s">
        <v>1</v>
      </c>
      <c r="E2" s="31" t="s">
        <v>2</v>
      </c>
      <c r="F2" s="24" t="s">
        <v>3</v>
      </c>
      <c r="G2" s="33" t="s">
        <v>4</v>
      </c>
      <c r="H2" s="33" t="s">
        <v>5</v>
      </c>
      <c r="I2" s="24" t="s">
        <v>6</v>
      </c>
      <c r="J2" s="33" t="s">
        <v>7</v>
      </c>
      <c r="K2" s="47" t="s">
        <v>8</v>
      </c>
      <c r="L2" s="31" t="s">
        <v>9</v>
      </c>
      <c r="M2" s="33" t="s">
        <v>10</v>
      </c>
      <c r="N2" s="37" t="s">
        <v>11</v>
      </c>
      <c r="O2" s="24" t="s">
        <v>12</v>
      </c>
    </row>
    <row r="3" spans="1:15" s="2" customFormat="1" ht="24.6" customHeight="1">
      <c r="A3" s="7">
        <v>1</v>
      </c>
      <c r="B3" s="7">
        <v>1</v>
      </c>
      <c r="C3" s="8" t="s">
        <v>74</v>
      </c>
      <c r="D3" s="9">
        <v>153494</v>
      </c>
      <c r="E3" s="9">
        <v>283737</v>
      </c>
      <c r="F3" s="10">
        <f>(D3-E3)/E3</f>
        <v>-0.45902719772183398</v>
      </c>
      <c r="G3" s="11">
        <v>19675</v>
      </c>
      <c r="H3" s="11">
        <v>40</v>
      </c>
      <c r="I3" s="12">
        <f t="shared" ref="I3:I12" si="0">G3/H3</f>
        <v>491.875</v>
      </c>
      <c r="J3" s="11">
        <v>22</v>
      </c>
      <c r="K3" s="12">
        <v>2</v>
      </c>
      <c r="L3" s="9">
        <v>518835</v>
      </c>
      <c r="M3" s="11">
        <v>67644</v>
      </c>
      <c r="N3" s="13">
        <v>46031</v>
      </c>
      <c r="O3" s="39" t="s">
        <v>77</v>
      </c>
    </row>
    <row r="4" spans="1:15" s="2" customFormat="1" ht="24.95" customHeight="1">
      <c r="A4" s="7">
        <v>2</v>
      </c>
      <c r="B4" s="7">
        <v>2</v>
      </c>
      <c r="C4" s="8" t="s">
        <v>17</v>
      </c>
      <c r="D4" s="9">
        <v>107499.9</v>
      </c>
      <c r="E4" s="9">
        <v>134862.07</v>
      </c>
      <c r="F4" s="10">
        <f>(D4-E4)/E4</f>
        <v>-0.20289003424016858</v>
      </c>
      <c r="G4" s="11">
        <v>10905</v>
      </c>
      <c r="H4" s="11">
        <v>119</v>
      </c>
      <c r="I4" s="12">
        <f t="shared" si="0"/>
        <v>91.638655462184872</v>
      </c>
      <c r="J4" s="11">
        <v>20</v>
      </c>
      <c r="K4" s="12">
        <v>5</v>
      </c>
      <c r="L4" s="9">
        <v>1760647.37</v>
      </c>
      <c r="M4" s="11">
        <v>193668</v>
      </c>
      <c r="N4" s="13">
        <v>46010</v>
      </c>
      <c r="O4" s="39" t="s">
        <v>38</v>
      </c>
    </row>
    <row r="5" spans="1:15" s="2" customFormat="1" ht="24.95" customHeight="1">
      <c r="A5" s="7">
        <v>3</v>
      </c>
      <c r="B5" s="7" t="s">
        <v>51</v>
      </c>
      <c r="C5" s="8" t="s">
        <v>83</v>
      </c>
      <c r="D5" s="9">
        <v>61983.08</v>
      </c>
      <c r="E5" s="10" t="s">
        <v>13</v>
      </c>
      <c r="F5" s="10" t="s">
        <v>13</v>
      </c>
      <c r="G5" s="11">
        <v>10382</v>
      </c>
      <c r="H5" s="11">
        <v>143</v>
      </c>
      <c r="I5" s="12">
        <f t="shared" si="0"/>
        <v>72.6013986013986</v>
      </c>
      <c r="J5" s="11">
        <v>17</v>
      </c>
      <c r="K5" s="12">
        <v>1</v>
      </c>
      <c r="L5" s="9">
        <v>61983.08</v>
      </c>
      <c r="M5" s="11">
        <v>10382</v>
      </c>
      <c r="N5" s="13">
        <v>46038</v>
      </c>
      <c r="O5" s="39" t="s">
        <v>44</v>
      </c>
    </row>
    <row r="6" spans="1:15" s="2" customFormat="1" ht="24.6" customHeight="1">
      <c r="A6" s="7">
        <v>4</v>
      </c>
      <c r="B6" s="7">
        <v>3</v>
      </c>
      <c r="C6" s="8" t="s">
        <v>19</v>
      </c>
      <c r="D6" s="23">
        <v>31689.86</v>
      </c>
      <c r="E6" s="9">
        <v>41321.449999999997</v>
      </c>
      <c r="F6" s="10">
        <f>(D6-E6)/E6</f>
        <v>-0.23308935189834812</v>
      </c>
      <c r="G6" s="22">
        <v>4977</v>
      </c>
      <c r="H6" s="11">
        <v>70</v>
      </c>
      <c r="I6" s="12">
        <f t="shared" si="0"/>
        <v>71.099999999999994</v>
      </c>
      <c r="J6" s="11">
        <v>13</v>
      </c>
      <c r="K6" s="12">
        <v>8</v>
      </c>
      <c r="L6" s="23">
        <v>1110201.8400000001</v>
      </c>
      <c r="M6" s="22">
        <v>176165</v>
      </c>
      <c r="N6" s="13">
        <v>45989</v>
      </c>
      <c r="O6" s="39" t="s">
        <v>38</v>
      </c>
    </row>
    <row r="7" spans="1:15" s="2" customFormat="1" ht="24.95" customHeight="1">
      <c r="A7" s="7">
        <v>5</v>
      </c>
      <c r="B7" s="7" t="s">
        <v>51</v>
      </c>
      <c r="C7" s="8" t="s">
        <v>82</v>
      </c>
      <c r="D7" s="9">
        <v>25931.67</v>
      </c>
      <c r="E7" s="10" t="s">
        <v>13</v>
      </c>
      <c r="F7" s="10" t="s">
        <v>13</v>
      </c>
      <c r="G7" s="11">
        <v>3506</v>
      </c>
      <c r="H7" s="11">
        <v>51</v>
      </c>
      <c r="I7" s="12">
        <f t="shared" si="0"/>
        <v>68.745098039215691</v>
      </c>
      <c r="J7" s="11">
        <v>15</v>
      </c>
      <c r="K7" s="12">
        <v>1</v>
      </c>
      <c r="L7" s="9">
        <v>32525.02</v>
      </c>
      <c r="M7" s="11">
        <v>4221</v>
      </c>
      <c r="N7" s="13">
        <v>46038</v>
      </c>
      <c r="O7" s="39" t="s">
        <v>49</v>
      </c>
    </row>
    <row r="8" spans="1:15" s="2" customFormat="1" ht="24.95" customHeight="1">
      <c r="A8" s="7">
        <v>6</v>
      </c>
      <c r="B8" s="7">
        <v>4</v>
      </c>
      <c r="C8" s="8" t="s">
        <v>67</v>
      </c>
      <c r="D8" s="9">
        <v>25871.08</v>
      </c>
      <c r="E8" s="9">
        <v>35480.57</v>
      </c>
      <c r="F8" s="10">
        <f>(D8-E8)/E8</f>
        <v>-0.2708380953293591</v>
      </c>
      <c r="G8" s="11">
        <v>3275</v>
      </c>
      <c r="H8" s="11">
        <v>68</v>
      </c>
      <c r="I8" s="12">
        <f t="shared" si="0"/>
        <v>48.161764705882355</v>
      </c>
      <c r="J8" s="11">
        <v>12</v>
      </c>
      <c r="K8" s="12">
        <v>2</v>
      </c>
      <c r="L8" s="9">
        <v>76564.44</v>
      </c>
      <c r="M8" s="11">
        <v>9952</v>
      </c>
      <c r="N8" s="13">
        <v>46031</v>
      </c>
      <c r="O8" s="39" t="s">
        <v>44</v>
      </c>
    </row>
    <row r="9" spans="1:15" s="2" customFormat="1" ht="24.95" customHeight="1">
      <c r="A9" s="7">
        <v>7</v>
      </c>
      <c r="B9" s="7" t="s">
        <v>51</v>
      </c>
      <c r="C9" s="8" t="s">
        <v>84</v>
      </c>
      <c r="D9" s="9">
        <v>24693.7</v>
      </c>
      <c r="E9" s="10" t="s">
        <v>13</v>
      </c>
      <c r="F9" s="10" t="s">
        <v>13</v>
      </c>
      <c r="G9" s="11">
        <v>3171</v>
      </c>
      <c r="H9" s="11">
        <v>81</v>
      </c>
      <c r="I9" s="12">
        <f t="shared" si="0"/>
        <v>39.148148148148145</v>
      </c>
      <c r="J9" s="11">
        <v>15</v>
      </c>
      <c r="K9" s="12">
        <v>1</v>
      </c>
      <c r="L9" s="9">
        <v>27488.83</v>
      </c>
      <c r="M9" s="11">
        <v>3548</v>
      </c>
      <c r="N9" s="13">
        <v>46038</v>
      </c>
      <c r="O9" s="39" t="s">
        <v>40</v>
      </c>
    </row>
    <row r="10" spans="1:15" s="2" customFormat="1" ht="24.95" customHeight="1">
      <c r="A10" s="7">
        <v>8</v>
      </c>
      <c r="B10" s="7">
        <v>5</v>
      </c>
      <c r="C10" s="8" t="s">
        <v>18</v>
      </c>
      <c r="D10" s="9">
        <v>21011.22</v>
      </c>
      <c r="E10" s="9">
        <v>20551.599999999999</v>
      </c>
      <c r="F10" s="10">
        <f>(D10-E10)/E10</f>
        <v>2.2364195488429255E-2</v>
      </c>
      <c r="G10" s="11">
        <v>3496</v>
      </c>
      <c r="H10" s="11">
        <v>61</v>
      </c>
      <c r="I10" s="12">
        <f t="shared" si="0"/>
        <v>57.311475409836063</v>
      </c>
      <c r="J10" s="11">
        <v>16</v>
      </c>
      <c r="K10" s="12">
        <v>4</v>
      </c>
      <c r="L10" s="9">
        <v>263313.05</v>
      </c>
      <c r="M10" s="11">
        <v>43283</v>
      </c>
      <c r="N10" s="13">
        <v>46017</v>
      </c>
      <c r="O10" s="39" t="s">
        <v>39</v>
      </c>
    </row>
    <row r="11" spans="1:15" s="2" customFormat="1" ht="24.95" customHeight="1">
      <c r="A11" s="7">
        <v>9</v>
      </c>
      <c r="B11" s="7" t="s">
        <v>51</v>
      </c>
      <c r="C11" s="8" t="s">
        <v>88</v>
      </c>
      <c r="D11" s="9">
        <v>11429</v>
      </c>
      <c r="E11" s="9" t="s">
        <v>13</v>
      </c>
      <c r="F11" s="10" t="s">
        <v>13</v>
      </c>
      <c r="G11" s="11">
        <v>1613</v>
      </c>
      <c r="H11" s="11">
        <v>58</v>
      </c>
      <c r="I11" s="12">
        <f t="shared" si="0"/>
        <v>27.810344827586206</v>
      </c>
      <c r="J11" s="11">
        <v>16</v>
      </c>
      <c r="K11" s="12">
        <v>1</v>
      </c>
      <c r="L11" s="9">
        <v>12675.88</v>
      </c>
      <c r="M11" s="11">
        <v>1799</v>
      </c>
      <c r="N11" s="13">
        <v>46038</v>
      </c>
      <c r="O11" s="39" t="s">
        <v>42</v>
      </c>
    </row>
    <row r="12" spans="1:15" s="2" customFormat="1" ht="24.75" customHeight="1">
      <c r="A12" s="7">
        <v>10</v>
      </c>
      <c r="B12" s="7">
        <v>6</v>
      </c>
      <c r="C12" s="8" t="s">
        <v>54</v>
      </c>
      <c r="D12" s="9">
        <v>10148.52</v>
      </c>
      <c r="E12" s="9">
        <v>14077.61</v>
      </c>
      <c r="F12" s="10">
        <f t="shared" ref="F12:F26" si="1">(D12-E12)/E12</f>
        <v>-0.27910206348947014</v>
      </c>
      <c r="G12" s="11">
        <v>1780</v>
      </c>
      <c r="H12" s="11">
        <v>45</v>
      </c>
      <c r="I12" s="12">
        <f t="shared" si="0"/>
        <v>39.555555555555557</v>
      </c>
      <c r="J12" s="11">
        <v>13</v>
      </c>
      <c r="K12" s="12">
        <v>2</v>
      </c>
      <c r="L12" s="9">
        <v>26873.33</v>
      </c>
      <c r="M12" s="11">
        <v>4593</v>
      </c>
      <c r="N12" s="13">
        <v>46031</v>
      </c>
      <c r="O12" s="39" t="s">
        <v>44</v>
      </c>
    </row>
    <row r="13" spans="1:15" s="2" customFormat="1" ht="24.95" customHeight="1">
      <c r="A13" s="7">
        <v>11</v>
      </c>
      <c r="B13" s="7">
        <v>7</v>
      </c>
      <c r="C13" s="8" t="s">
        <v>23</v>
      </c>
      <c r="D13" s="9">
        <v>6717.61</v>
      </c>
      <c r="E13" s="9">
        <v>6886.25</v>
      </c>
      <c r="F13" s="10">
        <f t="shared" si="1"/>
        <v>-2.4489381012888049E-2</v>
      </c>
      <c r="G13" s="11">
        <v>1037</v>
      </c>
      <c r="H13" s="12" t="s">
        <v>13</v>
      </c>
      <c r="I13" s="12" t="s">
        <v>13</v>
      </c>
      <c r="J13" s="12" t="s">
        <v>13</v>
      </c>
      <c r="K13" s="12">
        <v>5</v>
      </c>
      <c r="L13" s="9">
        <v>112256.16000000002</v>
      </c>
      <c r="M13" s="11">
        <v>17752</v>
      </c>
      <c r="N13" s="13">
        <v>46010</v>
      </c>
      <c r="O13" s="39" t="s">
        <v>43</v>
      </c>
    </row>
    <row r="14" spans="1:15" s="2" customFormat="1" ht="24.95" customHeight="1">
      <c r="A14" s="7">
        <v>12</v>
      </c>
      <c r="B14" s="7">
        <v>9</v>
      </c>
      <c r="C14" s="8" t="s">
        <v>52</v>
      </c>
      <c r="D14" s="9">
        <v>4463.8</v>
      </c>
      <c r="E14" s="9">
        <v>5305.77</v>
      </c>
      <c r="F14" s="10">
        <f t="shared" si="1"/>
        <v>-0.158689502183472</v>
      </c>
      <c r="G14" s="11">
        <v>629</v>
      </c>
      <c r="H14" s="11">
        <v>11</v>
      </c>
      <c r="I14" s="12">
        <f>G14/H14</f>
        <v>57.18181818181818</v>
      </c>
      <c r="J14" s="11">
        <v>6</v>
      </c>
      <c r="K14" s="12">
        <v>3</v>
      </c>
      <c r="L14" s="9">
        <v>39329.600000000006</v>
      </c>
      <c r="M14" s="11">
        <v>5787</v>
      </c>
      <c r="N14" s="13">
        <v>46024</v>
      </c>
      <c r="O14" s="39" t="s">
        <v>53</v>
      </c>
    </row>
    <row r="15" spans="1:15" s="2" customFormat="1" ht="24.95" customHeight="1">
      <c r="A15" s="7">
        <v>13</v>
      </c>
      <c r="B15" s="7">
        <v>11</v>
      </c>
      <c r="C15" s="8" t="s">
        <v>22</v>
      </c>
      <c r="D15" s="9">
        <v>3581.74</v>
      </c>
      <c r="E15" s="9">
        <v>4759.54</v>
      </c>
      <c r="F15" s="10">
        <f t="shared" si="1"/>
        <v>-0.24746088907751593</v>
      </c>
      <c r="G15" s="11">
        <v>514</v>
      </c>
      <c r="H15" s="11">
        <v>12</v>
      </c>
      <c r="I15" s="12">
        <f>G15/H15</f>
        <v>42.833333333333336</v>
      </c>
      <c r="J15" s="11">
        <v>4</v>
      </c>
      <c r="K15" s="12">
        <v>7</v>
      </c>
      <c r="L15" s="9">
        <v>339242.95</v>
      </c>
      <c r="M15" s="11">
        <v>46090</v>
      </c>
      <c r="N15" s="13">
        <v>45996</v>
      </c>
      <c r="O15" s="39" t="s">
        <v>42</v>
      </c>
    </row>
    <row r="16" spans="1:15" s="2" customFormat="1" ht="24.95" customHeight="1">
      <c r="A16" s="7">
        <v>14</v>
      </c>
      <c r="B16" s="7">
        <v>8</v>
      </c>
      <c r="C16" s="8" t="s">
        <v>20</v>
      </c>
      <c r="D16" s="9">
        <v>1520</v>
      </c>
      <c r="E16" s="9">
        <v>5717.25</v>
      </c>
      <c r="F16" s="10">
        <f t="shared" si="1"/>
        <v>-0.73413791595609779</v>
      </c>
      <c r="G16" s="11">
        <v>201</v>
      </c>
      <c r="H16" s="11">
        <v>3</v>
      </c>
      <c r="I16" s="12">
        <f>G16/H16</f>
        <v>67</v>
      </c>
      <c r="J16" s="11">
        <v>1</v>
      </c>
      <c r="K16" s="12">
        <v>4</v>
      </c>
      <c r="L16" s="9">
        <v>91268.51</v>
      </c>
      <c r="M16" s="11">
        <v>12057</v>
      </c>
      <c r="N16" s="13">
        <v>46017</v>
      </c>
      <c r="O16" s="39" t="s">
        <v>40</v>
      </c>
    </row>
    <row r="17" spans="1:15" s="2" customFormat="1" ht="24.95" customHeight="1">
      <c r="A17" s="7">
        <v>15</v>
      </c>
      <c r="B17" s="7">
        <v>12</v>
      </c>
      <c r="C17" s="8" t="s">
        <v>73</v>
      </c>
      <c r="D17" s="9">
        <v>1459.31</v>
      </c>
      <c r="E17" s="9">
        <v>3333.08</v>
      </c>
      <c r="F17" s="10">
        <f t="shared" si="1"/>
        <v>-0.56217372520311548</v>
      </c>
      <c r="G17" s="11">
        <v>195</v>
      </c>
      <c r="H17" s="11">
        <v>5</v>
      </c>
      <c r="I17" s="12">
        <f>G17/H17</f>
        <v>39</v>
      </c>
      <c r="J17" s="11">
        <v>2</v>
      </c>
      <c r="K17" s="12">
        <v>2</v>
      </c>
      <c r="L17" s="9">
        <v>5836.63</v>
      </c>
      <c r="M17" s="11">
        <v>814</v>
      </c>
      <c r="N17" s="13">
        <v>46031</v>
      </c>
      <c r="O17" s="39" t="s">
        <v>79</v>
      </c>
    </row>
    <row r="18" spans="1:15" s="2" customFormat="1" ht="24.95" customHeight="1">
      <c r="A18" s="7">
        <v>16</v>
      </c>
      <c r="B18" s="7">
        <v>17</v>
      </c>
      <c r="C18" s="8" t="s">
        <v>26</v>
      </c>
      <c r="D18" s="9">
        <v>1413</v>
      </c>
      <c r="E18" s="9">
        <v>1689</v>
      </c>
      <c r="F18" s="10">
        <f t="shared" si="1"/>
        <v>-0.16341030195381884</v>
      </c>
      <c r="G18" s="11">
        <v>193</v>
      </c>
      <c r="H18" s="12" t="s">
        <v>13</v>
      </c>
      <c r="I18" s="12" t="s">
        <v>13</v>
      </c>
      <c r="J18" s="11">
        <v>3</v>
      </c>
      <c r="K18" s="12">
        <v>8</v>
      </c>
      <c r="L18" s="9">
        <v>121676</v>
      </c>
      <c r="M18" s="11">
        <v>17308</v>
      </c>
      <c r="N18" s="13">
        <v>45989</v>
      </c>
      <c r="O18" s="39" t="s">
        <v>46</v>
      </c>
    </row>
    <row r="19" spans="1:15" s="2" customFormat="1" ht="24.95" customHeight="1">
      <c r="A19" s="7">
        <v>17</v>
      </c>
      <c r="B19" s="7">
        <v>15</v>
      </c>
      <c r="C19" s="8" t="s">
        <v>63</v>
      </c>
      <c r="D19" s="9">
        <v>1034.73</v>
      </c>
      <c r="E19" s="9">
        <v>2028.79</v>
      </c>
      <c r="F19" s="10">
        <f t="shared" si="1"/>
        <v>-0.48997678419156243</v>
      </c>
      <c r="G19" s="11">
        <v>167</v>
      </c>
      <c r="H19" s="11">
        <v>5</v>
      </c>
      <c r="I19" s="12">
        <f t="shared" ref="I19:I29" si="2">G19/H19</f>
        <v>33.4</v>
      </c>
      <c r="J19" s="11">
        <v>4</v>
      </c>
      <c r="K19" s="12">
        <v>3</v>
      </c>
      <c r="L19" s="9">
        <v>17223.25</v>
      </c>
      <c r="M19" s="11">
        <v>2492</v>
      </c>
      <c r="N19" s="13">
        <v>46024</v>
      </c>
      <c r="O19" s="39" t="s">
        <v>38</v>
      </c>
    </row>
    <row r="20" spans="1:15" s="21" customFormat="1" ht="24.95" customHeight="1">
      <c r="A20" s="7">
        <v>18</v>
      </c>
      <c r="B20" s="7">
        <v>10</v>
      </c>
      <c r="C20" s="8" t="s">
        <v>30</v>
      </c>
      <c r="D20" s="9">
        <v>916.44</v>
      </c>
      <c r="E20" s="9">
        <v>4918.7299999999996</v>
      </c>
      <c r="F20" s="10">
        <f t="shared" si="1"/>
        <v>-0.81368361345306606</v>
      </c>
      <c r="G20" s="11">
        <v>195</v>
      </c>
      <c r="H20" s="11">
        <v>11</v>
      </c>
      <c r="I20" s="12">
        <f t="shared" si="2"/>
        <v>17.727272727272727</v>
      </c>
      <c r="J20" s="11">
        <v>5</v>
      </c>
      <c r="K20" s="12">
        <v>3</v>
      </c>
      <c r="L20" s="9">
        <v>29737.059999999998</v>
      </c>
      <c r="M20" s="11">
        <v>5192</v>
      </c>
      <c r="N20" s="13">
        <v>46024</v>
      </c>
      <c r="O20" s="42" t="s">
        <v>48</v>
      </c>
    </row>
    <row r="21" spans="1:15" s="21" customFormat="1" ht="24.95" customHeight="1">
      <c r="A21" s="7">
        <v>19</v>
      </c>
      <c r="B21" s="7">
        <v>14</v>
      </c>
      <c r="C21" s="8" t="s">
        <v>75</v>
      </c>
      <c r="D21" s="9">
        <v>550</v>
      </c>
      <c r="E21" s="9">
        <v>2230</v>
      </c>
      <c r="F21" s="10">
        <f t="shared" si="1"/>
        <v>-0.75336322869955152</v>
      </c>
      <c r="G21" s="11">
        <v>86</v>
      </c>
      <c r="H21" s="11">
        <v>3</v>
      </c>
      <c r="I21" s="12">
        <f t="shared" si="2"/>
        <v>28.666666666666668</v>
      </c>
      <c r="J21" s="11">
        <v>3</v>
      </c>
      <c r="K21" s="12">
        <v>2</v>
      </c>
      <c r="L21" s="9">
        <v>3894.75</v>
      </c>
      <c r="M21" s="11">
        <v>630</v>
      </c>
      <c r="N21" s="13">
        <v>46031</v>
      </c>
      <c r="O21" s="39" t="s">
        <v>53</v>
      </c>
    </row>
    <row r="22" spans="1:15" s="2" customFormat="1" ht="24.95" customHeight="1">
      <c r="A22" s="7">
        <v>20</v>
      </c>
      <c r="B22" s="7">
        <v>21</v>
      </c>
      <c r="C22" s="8" t="s">
        <v>27</v>
      </c>
      <c r="D22" s="9">
        <v>469.5</v>
      </c>
      <c r="E22" s="9">
        <v>489.2</v>
      </c>
      <c r="F22" s="10">
        <f t="shared" si="1"/>
        <v>-4.0269828291087467E-2</v>
      </c>
      <c r="G22" s="11">
        <v>57</v>
      </c>
      <c r="H22" s="11">
        <v>2</v>
      </c>
      <c r="I22" s="12">
        <f t="shared" si="2"/>
        <v>28.5</v>
      </c>
      <c r="J22" s="11">
        <v>1</v>
      </c>
      <c r="K22" s="12">
        <v>10</v>
      </c>
      <c r="L22" s="9">
        <v>321020.55</v>
      </c>
      <c r="M22" s="11">
        <v>41445</v>
      </c>
      <c r="N22" s="13">
        <v>45975</v>
      </c>
      <c r="O22" s="39" t="s">
        <v>44</v>
      </c>
    </row>
    <row r="23" spans="1:15" s="2" customFormat="1" ht="24.95" customHeight="1">
      <c r="A23" s="7">
        <v>21</v>
      </c>
      <c r="B23" s="7">
        <v>16</v>
      </c>
      <c r="C23" s="8" t="s">
        <v>21</v>
      </c>
      <c r="D23" s="9">
        <v>426.94</v>
      </c>
      <c r="E23" s="9">
        <v>1814.6</v>
      </c>
      <c r="F23" s="10">
        <f t="shared" si="1"/>
        <v>-0.76471949740989742</v>
      </c>
      <c r="G23" s="11">
        <v>60</v>
      </c>
      <c r="H23" s="11">
        <v>2</v>
      </c>
      <c r="I23" s="12">
        <f t="shared" si="2"/>
        <v>30</v>
      </c>
      <c r="J23" s="11">
        <v>1</v>
      </c>
      <c r="K23" s="12">
        <v>5</v>
      </c>
      <c r="L23" s="9">
        <v>127216.59</v>
      </c>
      <c r="M23" s="11">
        <v>23260</v>
      </c>
      <c r="N23" s="13">
        <v>46010</v>
      </c>
      <c r="O23" s="39" t="s">
        <v>41</v>
      </c>
    </row>
    <row r="24" spans="1:15" s="2" customFormat="1" ht="24.75" customHeight="1">
      <c r="A24" s="7">
        <v>22</v>
      </c>
      <c r="B24" s="7">
        <v>13</v>
      </c>
      <c r="C24" s="8" t="s">
        <v>34</v>
      </c>
      <c r="D24" s="9">
        <v>281</v>
      </c>
      <c r="E24" s="9">
        <v>2701.64</v>
      </c>
      <c r="F24" s="10">
        <f t="shared" si="1"/>
        <v>-0.89598910291526623</v>
      </c>
      <c r="G24" s="11">
        <v>50</v>
      </c>
      <c r="H24" s="11">
        <v>3</v>
      </c>
      <c r="I24" s="12">
        <f t="shared" si="2"/>
        <v>16.666666666666668</v>
      </c>
      <c r="J24" s="11">
        <v>3</v>
      </c>
      <c r="K24" s="12">
        <v>3</v>
      </c>
      <c r="L24" s="9">
        <v>22572.91</v>
      </c>
      <c r="M24" s="11">
        <v>3125</v>
      </c>
      <c r="N24" s="13">
        <v>46024</v>
      </c>
      <c r="O24" s="39" t="s">
        <v>48</v>
      </c>
    </row>
    <row r="25" spans="1:15" ht="24.75" customHeight="1">
      <c r="A25" s="7">
        <v>23</v>
      </c>
      <c r="B25" s="14">
        <v>23</v>
      </c>
      <c r="C25" s="8" t="s">
        <v>76</v>
      </c>
      <c r="D25" s="9">
        <v>251</v>
      </c>
      <c r="E25" s="9">
        <v>367.5</v>
      </c>
      <c r="F25" s="17">
        <f t="shared" si="1"/>
        <v>-0.31700680272108844</v>
      </c>
      <c r="G25" s="11">
        <v>44</v>
      </c>
      <c r="H25" s="11">
        <v>1</v>
      </c>
      <c r="I25" s="12">
        <f t="shared" si="2"/>
        <v>44</v>
      </c>
      <c r="J25" s="11">
        <v>1</v>
      </c>
      <c r="K25" s="12">
        <v>2</v>
      </c>
      <c r="L25" s="9">
        <v>8044</v>
      </c>
      <c r="M25" s="11">
        <v>1425</v>
      </c>
      <c r="N25" s="13">
        <v>46003</v>
      </c>
      <c r="O25" s="39" t="s">
        <v>53</v>
      </c>
    </row>
    <row r="26" spans="1:15" ht="24.95" customHeight="1">
      <c r="A26" s="7">
        <v>24</v>
      </c>
      <c r="B26" s="7">
        <v>25</v>
      </c>
      <c r="C26" s="8" t="s">
        <v>56</v>
      </c>
      <c r="D26" s="9">
        <v>243.35</v>
      </c>
      <c r="E26" s="9">
        <v>211.55</v>
      </c>
      <c r="F26" s="10">
        <f t="shared" si="1"/>
        <v>0.15031907350508145</v>
      </c>
      <c r="G26" s="11">
        <v>33</v>
      </c>
      <c r="H26" s="11">
        <v>1</v>
      </c>
      <c r="I26" s="12">
        <f t="shared" si="2"/>
        <v>33</v>
      </c>
      <c r="J26" s="11">
        <v>1</v>
      </c>
      <c r="K26" s="12" t="s">
        <v>13</v>
      </c>
      <c r="L26" s="9">
        <v>312354.53000000003</v>
      </c>
      <c r="M26" s="11">
        <v>40427</v>
      </c>
      <c r="N26" s="13">
        <v>45926</v>
      </c>
      <c r="O26" s="39" t="s">
        <v>57</v>
      </c>
    </row>
    <row r="27" spans="1:15" ht="24.95" customHeight="1">
      <c r="A27" s="7">
        <v>25</v>
      </c>
      <c r="B27" s="10" t="s">
        <v>13</v>
      </c>
      <c r="C27" s="8" t="s">
        <v>35</v>
      </c>
      <c r="D27" s="9">
        <v>209</v>
      </c>
      <c r="E27" s="10" t="s">
        <v>13</v>
      </c>
      <c r="F27" s="10" t="s">
        <v>13</v>
      </c>
      <c r="G27" s="11">
        <v>32</v>
      </c>
      <c r="H27" s="11">
        <v>1</v>
      </c>
      <c r="I27" s="12">
        <f t="shared" si="2"/>
        <v>32</v>
      </c>
      <c r="J27" s="11">
        <v>1</v>
      </c>
      <c r="K27" s="12" t="s">
        <v>13</v>
      </c>
      <c r="L27" s="9">
        <v>7177.38</v>
      </c>
      <c r="M27" s="11">
        <v>1153</v>
      </c>
      <c r="N27" s="13">
        <v>45989</v>
      </c>
      <c r="O27" s="39" t="s">
        <v>48</v>
      </c>
    </row>
    <row r="28" spans="1:15" ht="24.95" customHeight="1">
      <c r="A28" s="7">
        <v>26</v>
      </c>
      <c r="B28" s="7">
        <v>22</v>
      </c>
      <c r="C28" s="8" t="s">
        <v>71</v>
      </c>
      <c r="D28" s="9">
        <v>154.80000000000001</v>
      </c>
      <c r="E28" s="9">
        <v>447</v>
      </c>
      <c r="F28" s="10">
        <f>(D28-E28)/E28</f>
        <v>-0.65369127516778525</v>
      </c>
      <c r="G28" s="11">
        <v>19</v>
      </c>
      <c r="H28" s="11">
        <v>2</v>
      </c>
      <c r="I28" s="12">
        <f t="shared" si="2"/>
        <v>9.5</v>
      </c>
      <c r="J28" s="11">
        <v>1</v>
      </c>
      <c r="K28" s="12" t="s">
        <v>13</v>
      </c>
      <c r="L28" s="9">
        <v>68134.64</v>
      </c>
      <c r="M28" s="11">
        <v>11189</v>
      </c>
      <c r="N28" s="13">
        <v>45954</v>
      </c>
      <c r="O28" s="39" t="s">
        <v>49</v>
      </c>
    </row>
    <row r="29" spans="1:15" ht="24.95" customHeight="1">
      <c r="A29" s="7">
        <v>27</v>
      </c>
      <c r="B29" s="7" t="s">
        <v>13</v>
      </c>
      <c r="C29" s="8" t="s">
        <v>85</v>
      </c>
      <c r="D29" s="9">
        <v>32.4</v>
      </c>
      <c r="E29" s="9" t="s">
        <v>13</v>
      </c>
      <c r="F29" s="10" t="s">
        <v>13</v>
      </c>
      <c r="G29" s="11">
        <v>6</v>
      </c>
      <c r="H29" s="11">
        <v>1</v>
      </c>
      <c r="I29" s="12">
        <f t="shared" si="2"/>
        <v>6</v>
      </c>
      <c r="J29" s="11">
        <v>1</v>
      </c>
      <c r="K29" s="12" t="s">
        <v>13</v>
      </c>
      <c r="L29" s="9">
        <v>13251.05</v>
      </c>
      <c r="M29" s="11">
        <v>2582</v>
      </c>
      <c r="N29" s="13" t="s">
        <v>86</v>
      </c>
      <c r="O29" s="39" t="s">
        <v>44</v>
      </c>
    </row>
    <row r="30" spans="1:15" ht="24.95" customHeight="1">
      <c r="A30" s="7">
        <v>28</v>
      </c>
      <c r="B30" s="7" t="s">
        <v>13</v>
      </c>
      <c r="C30" s="8" t="s">
        <v>89</v>
      </c>
      <c r="D30" s="9">
        <v>25</v>
      </c>
      <c r="E30" s="9" t="s">
        <v>13</v>
      </c>
      <c r="F30" s="10" t="s">
        <v>13</v>
      </c>
      <c r="G30" s="11">
        <v>5</v>
      </c>
      <c r="H30" s="11">
        <v>1</v>
      </c>
      <c r="I30" s="12" t="s">
        <v>13</v>
      </c>
      <c r="J30" s="11">
        <v>1</v>
      </c>
      <c r="K30" s="12" t="s">
        <v>13</v>
      </c>
      <c r="L30" s="9">
        <v>1867</v>
      </c>
      <c r="M30" s="11">
        <v>274</v>
      </c>
      <c r="N30" s="13">
        <v>45989</v>
      </c>
      <c r="O30" s="39" t="s">
        <v>90</v>
      </c>
    </row>
    <row r="31" spans="1:15" ht="24.95" customHeight="1">
      <c r="A31" s="7">
        <v>29</v>
      </c>
      <c r="B31" s="7" t="s">
        <v>13</v>
      </c>
      <c r="C31" s="8" t="s">
        <v>61</v>
      </c>
      <c r="D31" s="9">
        <v>22.2</v>
      </c>
      <c r="E31" s="9" t="s">
        <v>13</v>
      </c>
      <c r="F31" s="10" t="s">
        <v>13</v>
      </c>
      <c r="G31" s="11">
        <v>4</v>
      </c>
      <c r="H31" s="11">
        <v>1</v>
      </c>
      <c r="I31" s="12">
        <f>G31/H31</f>
        <v>4</v>
      </c>
      <c r="J31" s="11">
        <v>1</v>
      </c>
      <c r="K31" s="12" t="s">
        <v>13</v>
      </c>
      <c r="L31" s="9">
        <v>35013.4</v>
      </c>
      <c r="M31" s="11">
        <v>6969</v>
      </c>
      <c r="N31" s="13">
        <v>45667</v>
      </c>
      <c r="O31" s="39" t="s">
        <v>44</v>
      </c>
    </row>
    <row r="32" spans="1:15" ht="24.95" customHeight="1">
      <c r="A32" s="7">
        <v>30</v>
      </c>
      <c r="B32" s="7">
        <v>20</v>
      </c>
      <c r="C32" s="8" t="s">
        <v>36</v>
      </c>
      <c r="D32" s="9">
        <v>21</v>
      </c>
      <c r="E32" s="9">
        <v>492.25</v>
      </c>
      <c r="F32" s="10">
        <f>(D32-E32)/E32</f>
        <v>-0.95733875063483997</v>
      </c>
      <c r="G32" s="11">
        <v>2</v>
      </c>
      <c r="H32" s="11">
        <v>1</v>
      </c>
      <c r="I32" s="12">
        <f>G32/H32</f>
        <v>2</v>
      </c>
      <c r="J32" s="11">
        <v>1</v>
      </c>
      <c r="K32" s="12" t="s">
        <v>13</v>
      </c>
      <c r="L32" s="9">
        <v>377068.29</v>
      </c>
      <c r="M32" s="11">
        <v>63587</v>
      </c>
      <c r="N32" s="13">
        <v>45744</v>
      </c>
      <c r="O32" s="39" t="s">
        <v>49</v>
      </c>
    </row>
    <row r="33" spans="1:15" ht="24.95" customHeight="1">
      <c r="A33" s="7">
        <v>31</v>
      </c>
      <c r="B33" s="7" t="s">
        <v>13</v>
      </c>
      <c r="C33" s="8" t="s">
        <v>87</v>
      </c>
      <c r="D33" s="9">
        <v>8.4</v>
      </c>
      <c r="E33" s="9" t="s">
        <v>13</v>
      </c>
      <c r="F33" s="10" t="s">
        <v>13</v>
      </c>
      <c r="G33" s="11">
        <v>2</v>
      </c>
      <c r="H33" s="11">
        <v>1</v>
      </c>
      <c r="I33" s="12">
        <f>G33/H33</f>
        <v>2</v>
      </c>
      <c r="J33" s="11">
        <v>1</v>
      </c>
      <c r="K33" s="12" t="s">
        <v>13</v>
      </c>
      <c r="L33" s="9">
        <v>23468.65</v>
      </c>
      <c r="M33" s="11">
        <v>4587</v>
      </c>
      <c r="N33" s="13">
        <v>45912</v>
      </c>
      <c r="O33" s="39" t="s">
        <v>44</v>
      </c>
    </row>
    <row r="34" spans="1:15" ht="24.75" customHeight="1">
      <c r="A34" s="25" t="s">
        <v>14</v>
      </c>
      <c r="B34" s="26" t="s">
        <v>14</v>
      </c>
      <c r="C34" s="29" t="s">
        <v>91</v>
      </c>
      <c r="D34" s="27">
        <f>SUBTOTAL(109,Table1324[Pajamos 
(GBO)])</f>
        <v>497553.25</v>
      </c>
      <c r="E34" s="27" t="s">
        <v>81</v>
      </c>
      <c r="F34" s="43">
        <f>(D34-E34)/E34</f>
        <v>-0.13548835770792539</v>
      </c>
      <c r="G34" s="34">
        <f>SUBTOTAL(109,Table1324[Žiūrovų sk. 
(ADM)])</f>
        <v>66311</v>
      </c>
      <c r="H34" s="36"/>
      <c r="I34" s="25"/>
      <c r="J34" s="36"/>
      <c r="K34" s="48"/>
      <c r="L34" s="32"/>
      <c r="M34" s="36"/>
      <c r="N34" s="38"/>
      <c r="O34" s="41"/>
    </row>
    <row r="35" spans="1:15"/>
    <row r="36" spans="1:15"/>
    <row r="37" spans="1:15"/>
    <row r="38" spans="1:15"/>
    <row r="39" spans="1:15"/>
    <row r="40" spans="1:15"/>
    <row r="41" spans="1:15"/>
    <row r="42" spans="1:15"/>
    <row r="43" spans="1:15"/>
    <row r="44" spans="1:15"/>
    <row r="45" spans="1:15"/>
    <row r="46" spans="1:15"/>
    <row r="47" spans="1:15"/>
    <row r="48" spans="1:15"/>
    <row r="49"/>
    <row r="50"/>
    <row r="51"/>
    <row r="52"/>
    <row r="53"/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0BBB8-5108-4007-8E48-476854407336}">
  <sheetPr>
    <pageSetUpPr fitToPage="1"/>
  </sheetPr>
  <dimension ref="A1:XFC43"/>
  <sheetViews>
    <sheetView topLeftCell="A2" zoomScale="60" zoomScaleNormal="60" workbookViewId="0">
      <selection activeCell="B30" sqref="B30:O30"/>
    </sheetView>
  </sheetViews>
  <sheetFormatPr defaultColWidth="0" defaultRowHeight="11.25" zeroHeight="1"/>
  <cols>
    <col min="1" max="2" width="4.7109375" style="1" customWidth="1"/>
    <col min="3" max="3" width="30.7109375" style="30" customWidth="1"/>
    <col min="4" max="5" width="20.7109375" style="3" customWidth="1"/>
    <col min="6" max="6" width="20.7109375" style="1" customWidth="1"/>
    <col min="7" max="8" width="20.7109375" style="35" customWidth="1"/>
    <col min="9" max="9" width="20.7109375" style="1" customWidth="1"/>
    <col min="10" max="10" width="20.7109375" style="35" customWidth="1"/>
    <col min="11" max="11" width="20.7109375" style="1" customWidth="1"/>
    <col min="12" max="12" width="20.7109375" style="3" customWidth="1"/>
    <col min="13" max="13" width="20.7109375" style="35" customWidth="1"/>
    <col min="14" max="14" width="20.7109375" style="6" customWidth="1"/>
    <col min="15" max="15" width="30.7109375" style="30" customWidth="1"/>
    <col min="16" max="16383" width="18.28515625" style="1" hidden="1"/>
    <col min="16384" max="16384" width="5.42578125" style="1" hidden="1"/>
  </cols>
  <sheetData>
    <row r="1" spans="1:15" s="4" customFormat="1" ht="40.5" customHeight="1" thickBot="1">
      <c r="A1" s="51" t="s">
        <v>66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s="5" customFormat="1" ht="63.75" customHeight="1" thickBot="1">
      <c r="A2" s="24" t="s">
        <v>14</v>
      </c>
      <c r="B2" s="28" t="s">
        <v>15</v>
      </c>
      <c r="C2" s="24" t="s">
        <v>0</v>
      </c>
      <c r="D2" s="31" t="s">
        <v>1</v>
      </c>
      <c r="E2" s="31" t="s">
        <v>2</v>
      </c>
      <c r="F2" s="24" t="s">
        <v>3</v>
      </c>
      <c r="G2" s="33" t="s">
        <v>4</v>
      </c>
      <c r="H2" s="33" t="s">
        <v>5</v>
      </c>
      <c r="I2" s="24" t="s">
        <v>6</v>
      </c>
      <c r="J2" s="33" t="s">
        <v>7</v>
      </c>
      <c r="K2" s="24" t="s">
        <v>8</v>
      </c>
      <c r="L2" s="31" t="s">
        <v>9</v>
      </c>
      <c r="M2" s="33" t="s">
        <v>10</v>
      </c>
      <c r="N2" s="37" t="s">
        <v>11</v>
      </c>
      <c r="O2" s="24" t="s">
        <v>12</v>
      </c>
    </row>
    <row r="3" spans="1:15" s="2" customFormat="1" ht="24.95" customHeight="1">
      <c r="A3" s="7">
        <v>1</v>
      </c>
      <c r="B3" s="7" t="s">
        <v>51</v>
      </c>
      <c r="C3" s="8" t="s">
        <v>74</v>
      </c>
      <c r="D3" s="9">
        <v>283737</v>
      </c>
      <c r="E3" s="9" t="s">
        <v>13</v>
      </c>
      <c r="F3" s="10" t="s">
        <v>13</v>
      </c>
      <c r="G3" s="11">
        <v>36547</v>
      </c>
      <c r="H3" s="11">
        <v>40</v>
      </c>
      <c r="I3" s="12">
        <f t="shared" ref="I3:I8" si="0">G3/H3</f>
        <v>913.67499999999995</v>
      </c>
      <c r="J3" s="11">
        <v>22</v>
      </c>
      <c r="K3" s="12">
        <v>1</v>
      </c>
      <c r="L3" s="9">
        <v>283737</v>
      </c>
      <c r="M3" s="11">
        <v>36547</v>
      </c>
      <c r="N3" s="13">
        <v>46031</v>
      </c>
      <c r="O3" s="39" t="s">
        <v>77</v>
      </c>
    </row>
    <row r="4" spans="1:15" s="2" customFormat="1" ht="24.95" customHeight="1">
      <c r="A4" s="7">
        <v>2</v>
      </c>
      <c r="B4" s="7">
        <v>1</v>
      </c>
      <c r="C4" s="8" t="s">
        <v>17</v>
      </c>
      <c r="D4" s="9">
        <v>134862.07</v>
      </c>
      <c r="E4" s="9">
        <v>237921.73</v>
      </c>
      <c r="F4" s="10">
        <f>(D4-E4)/E4</f>
        <v>-0.43316623496306955</v>
      </c>
      <c r="G4" s="11">
        <v>14031</v>
      </c>
      <c r="H4" s="11">
        <v>155</v>
      </c>
      <c r="I4" s="12">
        <f t="shared" si="0"/>
        <v>90.522580645161284</v>
      </c>
      <c r="J4" s="11">
        <v>29</v>
      </c>
      <c r="K4" s="12">
        <v>4</v>
      </c>
      <c r="L4" s="9">
        <v>1605260.65</v>
      </c>
      <c r="M4" s="11">
        <v>177608</v>
      </c>
      <c r="N4" s="13">
        <v>46010</v>
      </c>
      <c r="O4" s="39" t="s">
        <v>38</v>
      </c>
    </row>
    <row r="5" spans="1:15" s="2" customFormat="1" ht="24.95" customHeight="1">
      <c r="A5" s="7">
        <v>3</v>
      </c>
      <c r="B5" s="7">
        <v>2</v>
      </c>
      <c r="C5" s="8" t="s">
        <v>19</v>
      </c>
      <c r="D5" s="23">
        <v>41321.449999999997</v>
      </c>
      <c r="E5" s="9">
        <v>79664.77</v>
      </c>
      <c r="F5" s="10">
        <f>(D5-E5)/E5</f>
        <v>-0.48130836252963516</v>
      </c>
      <c r="G5" s="22">
        <v>6358</v>
      </c>
      <c r="H5" s="11">
        <v>101</v>
      </c>
      <c r="I5" s="12">
        <f t="shared" si="0"/>
        <v>62.950495049504951</v>
      </c>
      <c r="J5" s="11">
        <v>17</v>
      </c>
      <c r="K5" s="12">
        <v>7</v>
      </c>
      <c r="L5" s="23">
        <v>1070217.92</v>
      </c>
      <c r="M5" s="22">
        <v>169715</v>
      </c>
      <c r="N5" s="13">
        <v>45989</v>
      </c>
      <c r="O5" s="39" t="s">
        <v>38</v>
      </c>
    </row>
    <row r="6" spans="1:15" s="2" customFormat="1" ht="24.95" customHeight="1">
      <c r="A6" s="7">
        <v>4</v>
      </c>
      <c r="B6" s="14" t="s">
        <v>51</v>
      </c>
      <c r="C6" s="15" t="s">
        <v>67</v>
      </c>
      <c r="D6" s="16">
        <v>35480.57</v>
      </c>
      <c r="E6" s="16" t="s">
        <v>13</v>
      </c>
      <c r="F6" s="17" t="s">
        <v>13</v>
      </c>
      <c r="G6" s="18">
        <v>4516</v>
      </c>
      <c r="H6" s="18">
        <v>89</v>
      </c>
      <c r="I6" s="19">
        <f t="shared" si="0"/>
        <v>50.741573033707866</v>
      </c>
      <c r="J6" s="18">
        <v>15</v>
      </c>
      <c r="K6" s="19">
        <v>1</v>
      </c>
      <c r="L6" s="16">
        <v>38512.83</v>
      </c>
      <c r="M6" s="18">
        <v>4931</v>
      </c>
      <c r="N6" s="20">
        <v>46031</v>
      </c>
      <c r="O6" s="40" t="s">
        <v>44</v>
      </c>
    </row>
    <row r="7" spans="1:15" s="21" customFormat="1" ht="24.95" customHeight="1">
      <c r="A7" s="7">
        <v>5</v>
      </c>
      <c r="B7" s="7">
        <v>3</v>
      </c>
      <c r="C7" s="8" t="s">
        <v>18</v>
      </c>
      <c r="D7" s="9">
        <v>20551.599999999999</v>
      </c>
      <c r="E7" s="9">
        <v>48189.15</v>
      </c>
      <c r="F7" s="10">
        <f>(D7-E7)/E7</f>
        <v>-0.5735222555284748</v>
      </c>
      <c r="G7" s="11">
        <v>3397</v>
      </c>
      <c r="H7" s="11">
        <v>76</v>
      </c>
      <c r="I7" s="12">
        <f t="shared" si="0"/>
        <v>44.69736842105263</v>
      </c>
      <c r="J7" s="11">
        <v>20</v>
      </c>
      <c r="K7" s="12">
        <v>3</v>
      </c>
      <c r="L7" s="9">
        <v>239467.51</v>
      </c>
      <c r="M7" s="11">
        <v>39253</v>
      </c>
      <c r="N7" s="13">
        <v>46017</v>
      </c>
      <c r="O7" s="39" t="s">
        <v>39</v>
      </c>
    </row>
    <row r="8" spans="1:15" s="2" customFormat="1" ht="24.95" customHeight="1">
      <c r="A8" s="7">
        <v>6</v>
      </c>
      <c r="B8" s="14" t="s">
        <v>51</v>
      </c>
      <c r="C8" s="15" t="s">
        <v>54</v>
      </c>
      <c r="D8" s="16">
        <v>14077.61</v>
      </c>
      <c r="E8" s="16" t="s">
        <v>13</v>
      </c>
      <c r="F8" s="17" t="s">
        <v>13</v>
      </c>
      <c r="G8" s="18">
        <v>2342</v>
      </c>
      <c r="H8" s="18">
        <v>88</v>
      </c>
      <c r="I8" s="19">
        <f t="shared" si="0"/>
        <v>26.613636363636363</v>
      </c>
      <c r="J8" s="18">
        <v>17</v>
      </c>
      <c r="K8" s="19">
        <v>1</v>
      </c>
      <c r="L8" s="16">
        <v>14430.66</v>
      </c>
      <c r="M8" s="18">
        <v>2399</v>
      </c>
      <c r="N8" s="20">
        <v>46031</v>
      </c>
      <c r="O8" s="40" t="s">
        <v>44</v>
      </c>
    </row>
    <row r="9" spans="1:15" s="2" customFormat="1" ht="24.95" customHeight="1">
      <c r="A9" s="7">
        <v>7</v>
      </c>
      <c r="B9" s="7">
        <v>5</v>
      </c>
      <c r="C9" s="8" t="s">
        <v>23</v>
      </c>
      <c r="D9" s="9">
        <v>9051.6</v>
      </c>
      <c r="E9" s="9">
        <v>14739.220000000001</v>
      </c>
      <c r="F9" s="10">
        <f>(D9-E9)/E9</f>
        <v>-0.38588337781782212</v>
      </c>
      <c r="G9" s="11">
        <v>1447</v>
      </c>
      <c r="H9" s="12" t="s">
        <v>13</v>
      </c>
      <c r="I9" s="12" t="s">
        <v>13</v>
      </c>
      <c r="J9" s="12" t="s">
        <v>13</v>
      </c>
      <c r="K9" s="12">
        <v>4</v>
      </c>
      <c r="L9" s="9">
        <v>100530.73000000001</v>
      </c>
      <c r="M9" s="11">
        <v>15803</v>
      </c>
      <c r="N9" s="13">
        <v>46010</v>
      </c>
      <c r="O9" s="39" t="s">
        <v>43</v>
      </c>
    </row>
    <row r="10" spans="1:15" s="2" customFormat="1" ht="24.95" customHeight="1">
      <c r="A10" s="7">
        <v>8</v>
      </c>
      <c r="B10" s="7">
        <v>6</v>
      </c>
      <c r="C10" s="15" t="s">
        <v>20</v>
      </c>
      <c r="D10" s="16">
        <v>5717.25</v>
      </c>
      <c r="E10" s="16">
        <v>19295.669999999998</v>
      </c>
      <c r="F10" s="17">
        <f>(D10-E10)/E10</f>
        <v>-0.70370295511894632</v>
      </c>
      <c r="G10" s="18">
        <v>709</v>
      </c>
      <c r="H10" s="18">
        <v>21</v>
      </c>
      <c r="I10" s="19">
        <f t="shared" ref="I10:I18" si="1">G10/H10</f>
        <v>33.761904761904759</v>
      </c>
      <c r="J10" s="18">
        <v>5</v>
      </c>
      <c r="K10" s="19">
        <v>3</v>
      </c>
      <c r="L10" s="16">
        <v>87931.83</v>
      </c>
      <c r="M10" s="18">
        <v>11613</v>
      </c>
      <c r="N10" s="20">
        <v>46017</v>
      </c>
      <c r="O10" s="40" t="s">
        <v>40</v>
      </c>
    </row>
    <row r="11" spans="1:15" s="2" customFormat="1" ht="24.95" customHeight="1">
      <c r="A11" s="7">
        <v>9</v>
      </c>
      <c r="B11" s="7">
        <v>4</v>
      </c>
      <c r="C11" s="8" t="s">
        <v>52</v>
      </c>
      <c r="D11" s="9">
        <v>5305.77</v>
      </c>
      <c r="E11" s="9">
        <v>22317</v>
      </c>
      <c r="F11" s="10" t="s">
        <v>13</v>
      </c>
      <c r="G11" s="11">
        <v>796</v>
      </c>
      <c r="H11" s="11">
        <v>14</v>
      </c>
      <c r="I11" s="12">
        <f t="shared" si="1"/>
        <v>56.857142857142854</v>
      </c>
      <c r="J11" s="11">
        <v>7</v>
      </c>
      <c r="K11" s="12">
        <v>2</v>
      </c>
      <c r="L11" s="9">
        <v>32569</v>
      </c>
      <c r="M11" s="11">
        <v>4800</v>
      </c>
      <c r="N11" s="13">
        <v>46024</v>
      </c>
      <c r="O11" s="39" t="s">
        <v>53</v>
      </c>
    </row>
    <row r="12" spans="1:15" s="2" customFormat="1" ht="24.75" customHeight="1">
      <c r="A12" s="7">
        <v>10</v>
      </c>
      <c r="B12" s="7">
        <v>7</v>
      </c>
      <c r="C12" s="8" t="s">
        <v>30</v>
      </c>
      <c r="D12" s="9">
        <v>4918.7299999999996</v>
      </c>
      <c r="E12" s="9">
        <v>17957.86</v>
      </c>
      <c r="F12" s="10">
        <f>(D12-E12)/E12</f>
        <v>-0.72609598248343621</v>
      </c>
      <c r="G12" s="11">
        <v>883</v>
      </c>
      <c r="H12" s="11">
        <v>39</v>
      </c>
      <c r="I12" s="12">
        <f t="shared" si="1"/>
        <v>22.641025641025642</v>
      </c>
      <c r="J12" s="11">
        <v>16</v>
      </c>
      <c r="K12" s="12">
        <v>2</v>
      </c>
      <c r="L12" s="9">
        <v>27373.52</v>
      </c>
      <c r="M12" s="11">
        <v>4738</v>
      </c>
      <c r="N12" s="13">
        <v>46024</v>
      </c>
      <c r="O12" s="42" t="s">
        <v>48</v>
      </c>
    </row>
    <row r="13" spans="1:15" s="21" customFormat="1" ht="24.95" customHeight="1">
      <c r="A13" s="7">
        <v>11</v>
      </c>
      <c r="B13" s="7">
        <v>9</v>
      </c>
      <c r="C13" s="8" t="s">
        <v>22</v>
      </c>
      <c r="D13" s="9">
        <v>4759.54</v>
      </c>
      <c r="E13" s="9">
        <v>10463.709999999999</v>
      </c>
      <c r="F13" s="10">
        <f>(D13-E13)/E13</f>
        <v>-0.54513838781846968</v>
      </c>
      <c r="G13" s="11">
        <v>688</v>
      </c>
      <c r="H13" s="11">
        <v>17</v>
      </c>
      <c r="I13" s="12">
        <f t="shared" si="1"/>
        <v>40.470588235294116</v>
      </c>
      <c r="J13" s="11">
        <v>5</v>
      </c>
      <c r="K13" s="12">
        <v>6</v>
      </c>
      <c r="L13" s="9">
        <v>335101.11</v>
      </c>
      <c r="M13" s="11">
        <v>45482</v>
      </c>
      <c r="N13" s="13">
        <v>45996</v>
      </c>
      <c r="O13" s="39" t="s">
        <v>42</v>
      </c>
    </row>
    <row r="14" spans="1:15" s="21" customFormat="1" ht="24.95" customHeight="1">
      <c r="A14" s="7">
        <v>12</v>
      </c>
      <c r="B14" s="9" t="s">
        <v>51</v>
      </c>
      <c r="C14" s="8" t="s">
        <v>73</v>
      </c>
      <c r="D14" s="9">
        <v>3333.08</v>
      </c>
      <c r="E14" s="9" t="s">
        <v>13</v>
      </c>
      <c r="F14" s="10" t="s">
        <v>13</v>
      </c>
      <c r="G14" s="11">
        <v>456</v>
      </c>
      <c r="H14" s="11">
        <v>16</v>
      </c>
      <c r="I14" s="12">
        <f t="shared" si="1"/>
        <v>28.5</v>
      </c>
      <c r="J14" s="11">
        <v>9</v>
      </c>
      <c r="K14" s="12">
        <v>1</v>
      </c>
      <c r="L14" s="9">
        <v>3333.08</v>
      </c>
      <c r="M14" s="11">
        <v>456</v>
      </c>
      <c r="N14" s="13">
        <v>46031</v>
      </c>
      <c r="O14" s="39" t="s">
        <v>79</v>
      </c>
    </row>
    <row r="15" spans="1:15" s="2" customFormat="1" ht="24.95" customHeight="1">
      <c r="A15" s="7">
        <v>13</v>
      </c>
      <c r="B15" s="7">
        <v>8</v>
      </c>
      <c r="C15" s="8" t="s">
        <v>34</v>
      </c>
      <c r="D15" s="9">
        <v>2701.64</v>
      </c>
      <c r="E15" s="9">
        <v>12956.87</v>
      </c>
      <c r="F15" s="10">
        <f>(D15-E15)/E15</f>
        <v>-0.79148976566099694</v>
      </c>
      <c r="G15" s="11">
        <v>358</v>
      </c>
      <c r="H15" s="11">
        <v>16</v>
      </c>
      <c r="I15" s="12">
        <f t="shared" si="1"/>
        <v>22.375</v>
      </c>
      <c r="J15" s="11">
        <v>7</v>
      </c>
      <c r="K15" s="12">
        <v>2</v>
      </c>
      <c r="L15" s="9">
        <v>20848.150000000001</v>
      </c>
      <c r="M15" s="11">
        <v>2860</v>
      </c>
      <c r="N15" s="13">
        <v>46024</v>
      </c>
      <c r="O15" s="39" t="s">
        <v>48</v>
      </c>
    </row>
    <row r="16" spans="1:15" s="2" customFormat="1" ht="24.95" customHeight="1">
      <c r="A16" s="7">
        <v>14</v>
      </c>
      <c r="B16" s="7" t="s">
        <v>51</v>
      </c>
      <c r="C16" s="8" t="s">
        <v>75</v>
      </c>
      <c r="D16" s="9">
        <v>2230</v>
      </c>
      <c r="E16" s="9" t="s">
        <v>13</v>
      </c>
      <c r="F16" s="10" t="s">
        <v>13</v>
      </c>
      <c r="G16" s="11">
        <v>363</v>
      </c>
      <c r="H16" s="11">
        <v>10</v>
      </c>
      <c r="I16" s="12">
        <f t="shared" si="1"/>
        <v>36.299999999999997</v>
      </c>
      <c r="J16" s="11">
        <v>8</v>
      </c>
      <c r="K16" s="12">
        <v>1</v>
      </c>
      <c r="L16" s="9">
        <v>2230</v>
      </c>
      <c r="M16" s="11">
        <v>363</v>
      </c>
      <c r="N16" s="20">
        <v>46031</v>
      </c>
      <c r="O16" s="39" t="s">
        <v>53</v>
      </c>
    </row>
    <row r="17" spans="1:15" s="2" customFormat="1" ht="24.95" customHeight="1">
      <c r="A17" s="7">
        <v>15</v>
      </c>
      <c r="B17" s="7">
        <v>10</v>
      </c>
      <c r="C17" s="8" t="s">
        <v>63</v>
      </c>
      <c r="D17" s="9">
        <v>2028.79</v>
      </c>
      <c r="E17" s="9">
        <v>9476.65</v>
      </c>
      <c r="F17" s="10">
        <f t="shared" ref="F17:F23" si="2">(D17-E17)/E17</f>
        <v>-0.78591696432811176</v>
      </c>
      <c r="G17" s="11">
        <v>277</v>
      </c>
      <c r="H17" s="11">
        <v>15</v>
      </c>
      <c r="I17" s="12">
        <f t="shared" si="1"/>
        <v>18.466666666666665</v>
      </c>
      <c r="J17" s="11">
        <v>7</v>
      </c>
      <c r="K17" s="12">
        <v>2</v>
      </c>
      <c r="L17" s="9">
        <v>15117.76</v>
      </c>
      <c r="M17" s="11">
        <v>2137</v>
      </c>
      <c r="N17" s="13">
        <v>46024</v>
      </c>
      <c r="O17" s="39" t="s">
        <v>38</v>
      </c>
    </row>
    <row r="18" spans="1:15" s="2" customFormat="1" ht="24.95" customHeight="1">
      <c r="A18" s="7">
        <v>16</v>
      </c>
      <c r="B18" s="14">
        <v>11</v>
      </c>
      <c r="C18" s="15" t="s">
        <v>21</v>
      </c>
      <c r="D18" s="16">
        <v>1814.6</v>
      </c>
      <c r="E18" s="16">
        <v>6811.08</v>
      </c>
      <c r="F18" s="17">
        <f t="shared" si="2"/>
        <v>-0.73358116480793056</v>
      </c>
      <c r="G18" s="18">
        <v>301</v>
      </c>
      <c r="H18" s="18">
        <v>10</v>
      </c>
      <c r="I18" s="19">
        <f t="shared" si="1"/>
        <v>30.1</v>
      </c>
      <c r="J18" s="18">
        <v>5</v>
      </c>
      <c r="K18" s="19">
        <v>4</v>
      </c>
      <c r="L18" s="16">
        <v>126708.2</v>
      </c>
      <c r="M18" s="18">
        <v>23184</v>
      </c>
      <c r="N18" s="20">
        <v>46010</v>
      </c>
      <c r="O18" s="40" t="s">
        <v>41</v>
      </c>
    </row>
    <row r="19" spans="1:15" s="2" customFormat="1" ht="24.95" customHeight="1">
      <c r="A19" s="7">
        <v>17</v>
      </c>
      <c r="B19" s="7">
        <v>13</v>
      </c>
      <c r="C19" s="8" t="s">
        <v>26</v>
      </c>
      <c r="D19" s="9">
        <v>1689</v>
      </c>
      <c r="E19" s="9">
        <v>2081</v>
      </c>
      <c r="F19" s="10">
        <f t="shared" si="2"/>
        <v>-0.18837097549255166</v>
      </c>
      <c r="G19" s="11">
        <v>242</v>
      </c>
      <c r="H19" s="12" t="s">
        <v>13</v>
      </c>
      <c r="I19" s="12" t="s">
        <v>13</v>
      </c>
      <c r="J19" s="11">
        <v>3</v>
      </c>
      <c r="K19" s="12">
        <v>7</v>
      </c>
      <c r="L19" s="9">
        <v>119452</v>
      </c>
      <c r="M19" s="11">
        <v>16973</v>
      </c>
      <c r="N19" s="13">
        <v>45989</v>
      </c>
      <c r="O19" s="39" t="s">
        <v>46</v>
      </c>
    </row>
    <row r="20" spans="1:15" s="21" customFormat="1" ht="24.95" customHeight="1">
      <c r="A20" s="7">
        <v>18</v>
      </c>
      <c r="B20" s="7">
        <v>15</v>
      </c>
      <c r="C20" s="8" t="s">
        <v>29</v>
      </c>
      <c r="D20" s="9">
        <v>828.16</v>
      </c>
      <c r="E20" s="9">
        <v>1411.87</v>
      </c>
      <c r="F20" s="10">
        <f t="shared" si="2"/>
        <v>-0.41343041498154925</v>
      </c>
      <c r="G20" s="11">
        <v>139</v>
      </c>
      <c r="H20" s="11">
        <v>3</v>
      </c>
      <c r="I20" s="12">
        <f>G20/H20</f>
        <v>46.333333333333336</v>
      </c>
      <c r="J20" s="11">
        <v>1</v>
      </c>
      <c r="K20" s="12">
        <v>8</v>
      </c>
      <c r="L20" s="9">
        <v>132809.78</v>
      </c>
      <c r="M20" s="11">
        <v>20278</v>
      </c>
      <c r="N20" s="13">
        <v>45982</v>
      </c>
      <c r="O20" s="39" t="s">
        <v>42</v>
      </c>
    </row>
    <row r="21" spans="1:15" s="21" customFormat="1" ht="24.95" customHeight="1">
      <c r="A21" s="7">
        <v>19</v>
      </c>
      <c r="B21" s="7">
        <v>17</v>
      </c>
      <c r="C21" s="8" t="s">
        <v>31</v>
      </c>
      <c r="D21" s="9">
        <v>566</v>
      </c>
      <c r="E21" s="9">
        <v>880</v>
      </c>
      <c r="F21" s="10">
        <f t="shared" si="2"/>
        <v>-0.35681818181818181</v>
      </c>
      <c r="G21" s="11">
        <v>69</v>
      </c>
      <c r="H21" s="12" t="s">
        <v>13</v>
      </c>
      <c r="I21" s="12" t="s">
        <v>13</v>
      </c>
      <c r="J21" s="11">
        <v>1</v>
      </c>
      <c r="K21" s="12">
        <v>6</v>
      </c>
      <c r="L21" s="9">
        <v>36521</v>
      </c>
      <c r="M21" s="11">
        <v>5081</v>
      </c>
      <c r="N21" s="13">
        <v>45996</v>
      </c>
      <c r="O21" s="39" t="s">
        <v>46</v>
      </c>
    </row>
    <row r="22" spans="1:15" s="2" customFormat="1" ht="24.95" customHeight="1">
      <c r="A22" s="7">
        <v>20</v>
      </c>
      <c r="B22" s="7">
        <v>22</v>
      </c>
      <c r="C22" s="8" t="s">
        <v>36</v>
      </c>
      <c r="D22" s="9">
        <v>492.25</v>
      </c>
      <c r="E22" s="9">
        <v>217.1</v>
      </c>
      <c r="F22" s="10">
        <f t="shared" si="2"/>
        <v>1.267388300322432</v>
      </c>
      <c r="G22" s="11">
        <v>99</v>
      </c>
      <c r="H22" s="11">
        <v>2</v>
      </c>
      <c r="I22" s="12">
        <f t="shared" ref="I22:I33" si="3">G22/H22</f>
        <v>49.5</v>
      </c>
      <c r="J22" s="11">
        <v>2</v>
      </c>
      <c r="K22" s="19" t="s">
        <v>13</v>
      </c>
      <c r="L22" s="9">
        <v>376953.59</v>
      </c>
      <c r="M22" s="11">
        <v>63567</v>
      </c>
      <c r="N22" s="13">
        <v>45744</v>
      </c>
      <c r="O22" s="39" t="s">
        <v>49</v>
      </c>
    </row>
    <row r="23" spans="1:15" s="21" customFormat="1" ht="24.95" customHeight="1">
      <c r="A23" s="7">
        <v>21</v>
      </c>
      <c r="B23" s="14">
        <v>18</v>
      </c>
      <c r="C23" s="15" t="s">
        <v>27</v>
      </c>
      <c r="D23" s="16">
        <v>489.2</v>
      </c>
      <c r="E23" s="16">
        <v>869.6</v>
      </c>
      <c r="F23" s="17">
        <f t="shared" si="2"/>
        <v>-0.43744250229990805</v>
      </c>
      <c r="G23" s="18">
        <v>65</v>
      </c>
      <c r="H23" s="18">
        <v>3</v>
      </c>
      <c r="I23" s="19">
        <f t="shared" si="3"/>
        <v>21.666666666666668</v>
      </c>
      <c r="J23" s="18">
        <v>2</v>
      </c>
      <c r="K23" s="19">
        <v>9</v>
      </c>
      <c r="L23" s="16">
        <v>320551.05</v>
      </c>
      <c r="M23" s="18">
        <v>41388</v>
      </c>
      <c r="N23" s="20">
        <v>45975</v>
      </c>
      <c r="O23" s="40" t="s">
        <v>44</v>
      </c>
    </row>
    <row r="24" spans="1:15" s="2" customFormat="1" ht="24.75" customHeight="1">
      <c r="A24" s="7">
        <v>22</v>
      </c>
      <c r="B24" s="16" t="s">
        <v>13</v>
      </c>
      <c r="C24" s="8" t="s">
        <v>71</v>
      </c>
      <c r="D24" s="9">
        <v>447</v>
      </c>
      <c r="E24" s="9" t="s">
        <v>13</v>
      </c>
      <c r="F24" s="10" t="s">
        <v>13</v>
      </c>
      <c r="G24" s="11">
        <v>53</v>
      </c>
      <c r="H24" s="11">
        <v>1</v>
      </c>
      <c r="I24" s="12">
        <f t="shared" si="3"/>
        <v>53</v>
      </c>
      <c r="J24" s="11">
        <v>1</v>
      </c>
      <c r="K24" s="9" t="s">
        <v>13</v>
      </c>
      <c r="L24" s="9">
        <v>67778.94</v>
      </c>
      <c r="M24" s="11">
        <v>11138</v>
      </c>
      <c r="N24" s="13">
        <v>45954</v>
      </c>
      <c r="O24" s="39" t="s">
        <v>49</v>
      </c>
    </row>
    <row r="25" spans="1:15" ht="24.75" customHeight="1">
      <c r="A25" s="7">
        <v>23</v>
      </c>
      <c r="B25" s="9" t="s">
        <v>13</v>
      </c>
      <c r="C25" s="8" t="s">
        <v>76</v>
      </c>
      <c r="D25" s="9">
        <v>367.5</v>
      </c>
      <c r="E25" s="9" t="s">
        <v>13</v>
      </c>
      <c r="F25" s="10" t="s">
        <v>13</v>
      </c>
      <c r="G25" s="11">
        <v>63</v>
      </c>
      <c r="H25" s="11">
        <v>2</v>
      </c>
      <c r="I25" s="12">
        <f t="shared" si="3"/>
        <v>31.5</v>
      </c>
      <c r="J25" s="11">
        <v>2</v>
      </c>
      <c r="K25" s="9" t="s">
        <v>13</v>
      </c>
      <c r="L25" s="9">
        <v>7391.5</v>
      </c>
      <c r="M25" s="11">
        <v>1314</v>
      </c>
      <c r="N25" s="13">
        <v>46003</v>
      </c>
      <c r="O25" s="39" t="s">
        <v>53</v>
      </c>
    </row>
    <row r="26" spans="1:15" ht="24.95" customHeight="1">
      <c r="A26" s="7">
        <v>24</v>
      </c>
      <c r="B26" s="14">
        <v>12</v>
      </c>
      <c r="C26" s="15" t="s">
        <v>25</v>
      </c>
      <c r="D26" s="45">
        <v>299</v>
      </c>
      <c r="E26" s="16">
        <v>3736.71</v>
      </c>
      <c r="F26" s="17">
        <f>(D26-E26)/E26</f>
        <v>-0.91998308672602369</v>
      </c>
      <c r="G26" s="46">
        <v>38</v>
      </c>
      <c r="H26" s="18">
        <v>2</v>
      </c>
      <c r="I26" s="19">
        <f t="shared" si="3"/>
        <v>19</v>
      </c>
      <c r="J26" s="18">
        <v>1</v>
      </c>
      <c r="K26" s="19">
        <v>8</v>
      </c>
      <c r="L26" s="45">
        <v>224227.5</v>
      </c>
      <c r="M26" s="46">
        <v>30155</v>
      </c>
      <c r="N26" s="20">
        <v>45982</v>
      </c>
      <c r="O26" s="40" t="s">
        <v>41</v>
      </c>
    </row>
    <row r="27" spans="1:15" ht="24.95" customHeight="1">
      <c r="A27" s="7">
        <v>25</v>
      </c>
      <c r="B27" s="14">
        <v>21</v>
      </c>
      <c r="C27" s="15" t="s">
        <v>56</v>
      </c>
      <c r="D27" s="16">
        <v>211.55</v>
      </c>
      <c r="E27" s="16">
        <v>316.35000000000002</v>
      </c>
      <c r="F27" s="17">
        <f>(D27-E27)/E27</f>
        <v>-0.33127864706812077</v>
      </c>
      <c r="G27" s="18">
        <v>24</v>
      </c>
      <c r="H27" s="18">
        <v>1</v>
      </c>
      <c r="I27" s="19">
        <f t="shared" si="3"/>
        <v>24</v>
      </c>
      <c r="J27" s="18"/>
      <c r="K27" s="19" t="s">
        <v>13</v>
      </c>
      <c r="L27" s="16">
        <v>311928.78000000003</v>
      </c>
      <c r="M27" s="18">
        <v>40370</v>
      </c>
      <c r="N27" s="20">
        <v>45926</v>
      </c>
      <c r="O27" s="40" t="s">
        <v>57</v>
      </c>
    </row>
    <row r="28" spans="1:15" ht="24.95" customHeight="1">
      <c r="A28" s="7">
        <v>26</v>
      </c>
      <c r="B28" s="7">
        <v>16</v>
      </c>
      <c r="C28" s="8" t="s">
        <v>33</v>
      </c>
      <c r="D28" s="9">
        <v>195.75</v>
      </c>
      <c r="E28" s="9">
        <v>1018.2</v>
      </c>
      <c r="F28" s="10">
        <f>(D28-E28)/E28</f>
        <v>-0.80774896876841484</v>
      </c>
      <c r="G28" s="11">
        <v>26</v>
      </c>
      <c r="H28" s="11">
        <v>1</v>
      </c>
      <c r="I28" s="12">
        <f t="shared" si="3"/>
        <v>26</v>
      </c>
      <c r="J28" s="11">
        <v>1</v>
      </c>
      <c r="K28" s="12">
        <v>11</v>
      </c>
      <c r="L28" s="9">
        <v>75810.710000000006</v>
      </c>
      <c r="M28" s="11">
        <v>11053</v>
      </c>
      <c r="N28" s="13">
        <v>45961</v>
      </c>
      <c r="O28" s="39" t="s">
        <v>42</v>
      </c>
    </row>
    <row r="29" spans="1:15" ht="24.95" customHeight="1">
      <c r="A29" s="7">
        <v>27</v>
      </c>
      <c r="B29" s="16" t="s">
        <v>13</v>
      </c>
      <c r="C29" s="15" t="s">
        <v>68</v>
      </c>
      <c r="D29" s="16">
        <v>68.849999999999994</v>
      </c>
      <c r="E29" s="16" t="s">
        <v>13</v>
      </c>
      <c r="F29" s="17" t="s">
        <v>13</v>
      </c>
      <c r="G29" s="18">
        <v>8</v>
      </c>
      <c r="H29" s="18">
        <v>1</v>
      </c>
      <c r="I29" s="19">
        <f t="shared" si="3"/>
        <v>8</v>
      </c>
      <c r="J29" s="18">
        <v>1</v>
      </c>
      <c r="K29" s="17" t="s">
        <v>13</v>
      </c>
      <c r="L29" s="16">
        <v>259525.41</v>
      </c>
      <c r="M29" s="18">
        <v>34711</v>
      </c>
      <c r="N29" s="20">
        <v>45891</v>
      </c>
      <c r="O29" s="40" t="s">
        <v>40</v>
      </c>
    </row>
    <row r="30" spans="1:15" ht="24.95" customHeight="1">
      <c r="A30" s="7">
        <v>28</v>
      </c>
      <c r="B30" s="9" t="s">
        <v>13</v>
      </c>
      <c r="C30" s="8" t="s">
        <v>62</v>
      </c>
      <c r="D30" s="9">
        <v>62</v>
      </c>
      <c r="E30" s="9" t="s">
        <v>13</v>
      </c>
      <c r="F30" s="10" t="s">
        <v>13</v>
      </c>
      <c r="G30" s="11">
        <v>11</v>
      </c>
      <c r="H30" s="11">
        <v>2</v>
      </c>
      <c r="I30" s="12">
        <f t="shared" si="3"/>
        <v>5.5</v>
      </c>
      <c r="J30" s="11">
        <v>2</v>
      </c>
      <c r="K30" s="9" t="s">
        <v>13</v>
      </c>
      <c r="L30" s="9">
        <v>8375.67</v>
      </c>
      <c r="M30" s="11">
        <v>1148</v>
      </c>
      <c r="N30" s="13">
        <v>46017</v>
      </c>
      <c r="O30" s="39" t="s">
        <v>45</v>
      </c>
    </row>
    <row r="31" spans="1:15" ht="24.95" customHeight="1">
      <c r="A31" s="7">
        <v>29</v>
      </c>
      <c r="B31" s="16" t="s">
        <v>13</v>
      </c>
      <c r="C31" s="15" t="s">
        <v>69</v>
      </c>
      <c r="D31" s="16">
        <v>30.6</v>
      </c>
      <c r="E31" s="16" t="s">
        <v>13</v>
      </c>
      <c r="F31" s="17" t="s">
        <v>13</v>
      </c>
      <c r="G31" s="18">
        <v>6</v>
      </c>
      <c r="H31" s="18">
        <v>1</v>
      </c>
      <c r="I31" s="19">
        <f t="shared" si="3"/>
        <v>6</v>
      </c>
      <c r="J31" s="18">
        <v>1</v>
      </c>
      <c r="K31" s="16" t="s">
        <v>13</v>
      </c>
      <c r="L31" s="16">
        <v>22095.54</v>
      </c>
      <c r="M31" s="18">
        <v>3998</v>
      </c>
      <c r="N31" s="20">
        <v>45611</v>
      </c>
      <c r="O31" s="40" t="s">
        <v>44</v>
      </c>
    </row>
    <row r="32" spans="1:15" ht="24.95" customHeight="1">
      <c r="A32" s="7">
        <v>30</v>
      </c>
      <c r="B32" s="16" t="s">
        <v>13</v>
      </c>
      <c r="C32" s="15" t="s">
        <v>70</v>
      </c>
      <c r="D32" s="16">
        <v>25.2</v>
      </c>
      <c r="E32" s="16" t="s">
        <v>13</v>
      </c>
      <c r="F32" s="17" t="s">
        <v>13</v>
      </c>
      <c r="G32" s="18">
        <v>6</v>
      </c>
      <c r="H32" s="18">
        <v>1</v>
      </c>
      <c r="I32" s="19">
        <f t="shared" si="3"/>
        <v>6</v>
      </c>
      <c r="J32" s="18">
        <v>1</v>
      </c>
      <c r="K32" s="16" t="s">
        <v>13</v>
      </c>
      <c r="L32" s="16">
        <v>25309.83</v>
      </c>
      <c r="M32" s="18">
        <v>4749</v>
      </c>
      <c r="N32" s="20">
        <v>45695</v>
      </c>
      <c r="O32" s="40" t="s">
        <v>44</v>
      </c>
    </row>
    <row r="33" spans="1:15" s="44" customFormat="1" ht="24.95" customHeight="1">
      <c r="A33" s="7">
        <v>31</v>
      </c>
      <c r="B33" s="7">
        <v>24</v>
      </c>
      <c r="C33" s="8" t="s">
        <v>58</v>
      </c>
      <c r="D33" s="9">
        <v>22.8</v>
      </c>
      <c r="E33" s="9">
        <v>72</v>
      </c>
      <c r="F33" s="10">
        <f>(D33-E33)/E33</f>
        <v>-0.68333333333333335</v>
      </c>
      <c r="G33" s="11">
        <v>5</v>
      </c>
      <c r="H33" s="11">
        <v>1</v>
      </c>
      <c r="I33" s="12">
        <f t="shared" si="3"/>
        <v>5</v>
      </c>
      <c r="J33" s="11">
        <v>1</v>
      </c>
      <c r="K33" s="12" t="s">
        <v>13</v>
      </c>
      <c r="L33" s="9">
        <v>295045.76000000001</v>
      </c>
      <c r="M33" s="11">
        <v>55186</v>
      </c>
      <c r="N33" s="13">
        <v>45562</v>
      </c>
      <c r="O33" s="39" t="s">
        <v>44</v>
      </c>
    </row>
    <row r="34" spans="1:15" s="44" customFormat="1" ht="24.95" customHeight="1">
      <c r="A34" s="7">
        <v>32</v>
      </c>
      <c r="B34" s="9" t="s">
        <v>13</v>
      </c>
      <c r="C34" s="8" t="s">
        <v>72</v>
      </c>
      <c r="D34" s="9">
        <v>10</v>
      </c>
      <c r="E34" s="9" t="s">
        <v>13</v>
      </c>
      <c r="F34" s="10" t="s">
        <v>13</v>
      </c>
      <c r="G34" s="11">
        <v>2</v>
      </c>
      <c r="H34" s="9" t="s">
        <v>13</v>
      </c>
      <c r="I34" s="10" t="s">
        <v>13</v>
      </c>
      <c r="J34" s="11">
        <v>1</v>
      </c>
      <c r="K34" s="9" t="s">
        <v>13</v>
      </c>
      <c r="L34" s="9">
        <v>113675</v>
      </c>
      <c r="M34" s="11">
        <v>21418</v>
      </c>
      <c r="N34" s="13">
        <v>45954</v>
      </c>
      <c r="O34" s="39" t="s">
        <v>46</v>
      </c>
    </row>
    <row r="35" spans="1:15" ht="24.75" customHeight="1">
      <c r="A35" s="25" t="s">
        <v>14</v>
      </c>
      <c r="B35" s="26" t="s">
        <v>14</v>
      </c>
      <c r="C35" s="29" t="s">
        <v>78</v>
      </c>
      <c r="D35" s="27">
        <f>SUBTOTAL(109,Table132[Pajamos 
(GBO)])</f>
        <v>577696.16</v>
      </c>
      <c r="E35" s="27" t="s">
        <v>65</v>
      </c>
      <c r="F35" s="43">
        <f>(D35-E35)/E35</f>
        <v>0.17055332668725337</v>
      </c>
      <c r="G35" s="34">
        <f>SUBTOTAL(109,Table132[Žiūrovų sk. 
(ADM)])</f>
        <v>74325</v>
      </c>
      <c r="H35" s="36"/>
      <c r="I35" s="25"/>
      <c r="J35" s="36"/>
      <c r="K35" s="25"/>
      <c r="L35" s="32"/>
      <c r="M35" s="36"/>
      <c r="N35" s="38"/>
      <c r="O35" s="41"/>
    </row>
    <row r="36" spans="1:15"/>
    <row r="37" spans="1:15"/>
    <row r="38" spans="1:15"/>
    <row r="39" spans="1:15"/>
    <row r="40" spans="1:15"/>
    <row r="41" spans="1:15"/>
    <row r="42" spans="1:15"/>
    <row r="43" spans="1:15"/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BA373-81AB-43BB-AE96-6182F255C705}">
  <sheetPr>
    <pageSetUpPr fitToPage="1"/>
  </sheetPr>
  <dimension ref="A1:XFC33"/>
  <sheetViews>
    <sheetView topLeftCell="A16" zoomScale="60" zoomScaleNormal="60" workbookViewId="0">
      <selection activeCell="B30" sqref="B30:O30"/>
    </sheetView>
  </sheetViews>
  <sheetFormatPr defaultColWidth="0" defaultRowHeight="11.25" zeroHeight="1"/>
  <cols>
    <col min="1" max="2" width="4.7109375" style="1" customWidth="1"/>
    <col min="3" max="3" width="30.7109375" style="30" customWidth="1"/>
    <col min="4" max="5" width="20.7109375" style="3" customWidth="1"/>
    <col min="6" max="6" width="20.7109375" style="1" customWidth="1"/>
    <col min="7" max="8" width="20.7109375" style="35" customWidth="1"/>
    <col min="9" max="9" width="20.7109375" style="1" customWidth="1"/>
    <col min="10" max="10" width="20.7109375" style="35" customWidth="1"/>
    <col min="11" max="11" width="20.7109375" style="1" customWidth="1"/>
    <col min="12" max="12" width="20.7109375" style="3" customWidth="1"/>
    <col min="13" max="13" width="20.7109375" style="35" customWidth="1"/>
    <col min="14" max="14" width="20.7109375" style="6" customWidth="1"/>
    <col min="15" max="15" width="30.7109375" style="30" customWidth="1"/>
    <col min="16" max="16383" width="18.28515625" style="1" hidden="1"/>
    <col min="16384" max="16384" width="5.42578125" style="1" hidden="1"/>
  </cols>
  <sheetData>
    <row r="1" spans="1:15" s="4" customFormat="1" ht="40.5" customHeight="1" thickBot="1">
      <c r="A1" s="51" t="s">
        <v>16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s="5" customFormat="1" ht="63.75" customHeight="1" thickBot="1">
      <c r="A2" s="24" t="s">
        <v>14</v>
      </c>
      <c r="B2" s="28" t="s">
        <v>15</v>
      </c>
      <c r="C2" s="24" t="s">
        <v>0</v>
      </c>
      <c r="D2" s="31" t="s">
        <v>1</v>
      </c>
      <c r="E2" s="31" t="s">
        <v>2</v>
      </c>
      <c r="F2" s="24" t="s">
        <v>3</v>
      </c>
      <c r="G2" s="33" t="s">
        <v>4</v>
      </c>
      <c r="H2" s="33" t="s">
        <v>5</v>
      </c>
      <c r="I2" s="24" t="s">
        <v>6</v>
      </c>
      <c r="J2" s="33" t="s">
        <v>7</v>
      </c>
      <c r="K2" s="24" t="s">
        <v>8</v>
      </c>
      <c r="L2" s="31" t="s">
        <v>9</v>
      </c>
      <c r="M2" s="33" t="s">
        <v>10</v>
      </c>
      <c r="N2" s="37" t="s">
        <v>11</v>
      </c>
      <c r="O2" s="24" t="s">
        <v>12</v>
      </c>
    </row>
    <row r="3" spans="1:15" s="2" customFormat="1" ht="24.95" customHeight="1">
      <c r="A3" s="7">
        <v>1</v>
      </c>
      <c r="B3" s="7">
        <v>1</v>
      </c>
      <c r="C3" s="8" t="s">
        <v>17</v>
      </c>
      <c r="D3" s="9">
        <v>237921.73</v>
      </c>
      <c r="E3" s="9">
        <v>332899.43</v>
      </c>
      <c r="F3" s="10">
        <f>(D3-E3)/E3</f>
        <v>-0.28530448369947642</v>
      </c>
      <c r="G3" s="11">
        <v>25681</v>
      </c>
      <c r="H3" s="11">
        <v>225</v>
      </c>
      <c r="I3" s="12">
        <f>G3/H3</f>
        <v>114.13777777777777</v>
      </c>
      <c r="J3" s="11">
        <v>32</v>
      </c>
      <c r="K3" s="12">
        <v>3</v>
      </c>
      <c r="L3" s="9">
        <v>1397657.62</v>
      </c>
      <c r="M3" s="11">
        <v>155253</v>
      </c>
      <c r="N3" s="13">
        <v>46010</v>
      </c>
      <c r="O3" s="39" t="s">
        <v>38</v>
      </c>
    </row>
    <row r="4" spans="1:15" s="2" customFormat="1" ht="24.95" customHeight="1">
      <c r="A4" s="7">
        <v>2</v>
      </c>
      <c r="B4" s="7">
        <v>3</v>
      </c>
      <c r="C4" s="8" t="s">
        <v>19</v>
      </c>
      <c r="D4" s="23">
        <v>79664.77</v>
      </c>
      <c r="E4" s="9">
        <v>73997.81</v>
      </c>
      <c r="F4" s="10">
        <f>(D4-E4)/E4</f>
        <v>7.6582806977666049E-2</v>
      </c>
      <c r="G4" s="22">
        <v>11941</v>
      </c>
      <c r="H4" s="11">
        <v>127</v>
      </c>
      <c r="I4" s="12">
        <f>G4/H4</f>
        <v>94.023622047244089</v>
      </c>
      <c r="J4" s="11">
        <v>20</v>
      </c>
      <c r="K4" s="12">
        <v>6</v>
      </c>
      <c r="L4" s="23">
        <v>1019028.51</v>
      </c>
      <c r="M4" s="22">
        <v>161683</v>
      </c>
      <c r="N4" s="13">
        <v>45989</v>
      </c>
      <c r="O4" s="39" t="s">
        <v>38</v>
      </c>
    </row>
    <row r="5" spans="1:15" s="2" customFormat="1" ht="24.95" customHeight="1">
      <c r="A5" s="7">
        <v>3</v>
      </c>
      <c r="B5" s="7">
        <v>2</v>
      </c>
      <c r="C5" s="8" t="s">
        <v>18</v>
      </c>
      <c r="D5" s="9">
        <v>48189.15</v>
      </c>
      <c r="E5" s="9">
        <v>87877.06</v>
      </c>
      <c r="F5" s="10">
        <f>(D5-E5)/E5</f>
        <v>-0.45162992480631459</v>
      </c>
      <c r="G5" s="11">
        <v>7658</v>
      </c>
      <c r="H5" s="11">
        <v>111</v>
      </c>
      <c r="I5" s="12">
        <f>G5/H5</f>
        <v>68.990990990990994</v>
      </c>
      <c r="J5" s="11">
        <v>21</v>
      </c>
      <c r="K5" s="12">
        <v>2</v>
      </c>
      <c r="L5" s="9">
        <v>213542.82</v>
      </c>
      <c r="M5" s="11">
        <v>34921</v>
      </c>
      <c r="N5" s="13">
        <v>46017</v>
      </c>
      <c r="O5" s="39" t="s">
        <v>39</v>
      </c>
    </row>
    <row r="6" spans="1:15" s="2" customFormat="1" ht="24.95" customHeight="1">
      <c r="A6" s="7">
        <v>4</v>
      </c>
      <c r="B6" s="7" t="s">
        <v>51</v>
      </c>
      <c r="C6" s="15" t="s">
        <v>52</v>
      </c>
      <c r="D6" s="16">
        <v>22317</v>
      </c>
      <c r="E6" s="16" t="s">
        <v>13</v>
      </c>
      <c r="F6" s="10" t="s">
        <v>13</v>
      </c>
      <c r="G6" s="18">
        <v>3126</v>
      </c>
      <c r="H6" s="11">
        <v>49</v>
      </c>
      <c r="I6" s="12">
        <f>G6/H6</f>
        <v>63.795918367346935</v>
      </c>
      <c r="J6" s="11">
        <v>10</v>
      </c>
      <c r="K6" s="12">
        <v>1</v>
      </c>
      <c r="L6" s="9">
        <v>22317</v>
      </c>
      <c r="M6" s="11">
        <v>3126</v>
      </c>
      <c r="N6" s="13">
        <v>46024</v>
      </c>
      <c r="O6" s="39" t="s">
        <v>53</v>
      </c>
    </row>
    <row r="7" spans="1:15" s="2" customFormat="1" ht="24.95" customHeight="1">
      <c r="A7" s="7">
        <v>5</v>
      </c>
      <c r="B7" s="7">
        <v>7</v>
      </c>
      <c r="C7" s="8" t="s">
        <v>23</v>
      </c>
      <c r="D7" s="9">
        <v>19425.8</v>
      </c>
      <c r="E7" s="9">
        <v>16067.31</v>
      </c>
      <c r="F7" s="10">
        <f>(D7-E7)/E7</f>
        <v>0.20902627757851189</v>
      </c>
      <c r="G7" s="11">
        <v>2859</v>
      </c>
      <c r="H7" s="12" t="s">
        <v>13</v>
      </c>
      <c r="I7" s="12" t="s">
        <v>13</v>
      </c>
      <c r="J7" s="12" t="s">
        <v>13</v>
      </c>
      <c r="K7" s="12">
        <v>3</v>
      </c>
      <c r="L7" s="9">
        <v>81307.28</v>
      </c>
      <c r="M7" s="11">
        <v>12628</v>
      </c>
      <c r="N7" s="13">
        <v>46010</v>
      </c>
      <c r="O7" s="39" t="s">
        <v>43</v>
      </c>
    </row>
    <row r="8" spans="1:15" s="2" customFormat="1" ht="24.95" customHeight="1">
      <c r="A8" s="7">
        <v>6</v>
      </c>
      <c r="B8" s="7">
        <v>4</v>
      </c>
      <c r="C8" s="8" t="s">
        <v>20</v>
      </c>
      <c r="D8" s="9">
        <v>19295.669999999998</v>
      </c>
      <c r="E8" s="9">
        <v>32970.92</v>
      </c>
      <c r="F8" s="10">
        <f>(D8-E8)/E8</f>
        <v>-0.41476701287073581</v>
      </c>
      <c r="G8" s="11">
        <v>2450</v>
      </c>
      <c r="H8" s="11">
        <v>56</v>
      </c>
      <c r="I8" s="12">
        <f t="shared" ref="I8:I14" si="0">G8/H8</f>
        <v>43.75</v>
      </c>
      <c r="J8" s="11">
        <v>11</v>
      </c>
      <c r="K8" s="12">
        <v>2</v>
      </c>
      <c r="L8" s="9">
        <v>77041.429999999993</v>
      </c>
      <c r="M8" s="11">
        <v>10094</v>
      </c>
      <c r="N8" s="13">
        <v>46017</v>
      </c>
      <c r="O8" s="39" t="s">
        <v>40</v>
      </c>
    </row>
    <row r="9" spans="1:15" s="2" customFormat="1" ht="24.95" customHeight="1">
      <c r="A9" s="7">
        <v>7</v>
      </c>
      <c r="B9" s="7" t="s">
        <v>51</v>
      </c>
      <c r="C9" s="8" t="s">
        <v>30</v>
      </c>
      <c r="D9" s="9">
        <v>17957.86</v>
      </c>
      <c r="E9" s="9" t="s">
        <v>13</v>
      </c>
      <c r="F9" s="10" t="s">
        <v>13</v>
      </c>
      <c r="G9" s="11">
        <v>3037</v>
      </c>
      <c r="H9" s="11">
        <v>114</v>
      </c>
      <c r="I9" s="12">
        <f t="shared" si="0"/>
        <v>26.640350877192983</v>
      </c>
      <c r="J9" s="11">
        <v>20</v>
      </c>
      <c r="K9" s="12">
        <v>1</v>
      </c>
      <c r="L9" s="9">
        <v>20564.21</v>
      </c>
      <c r="M9" s="11">
        <v>3492</v>
      </c>
      <c r="N9" s="13">
        <v>46024</v>
      </c>
      <c r="O9" s="42" t="s">
        <v>48</v>
      </c>
    </row>
    <row r="10" spans="1:15" s="2" customFormat="1" ht="24.95" customHeight="1">
      <c r="A10" s="7">
        <v>8</v>
      </c>
      <c r="B10" s="7" t="s">
        <v>51</v>
      </c>
      <c r="C10" s="8" t="s">
        <v>34</v>
      </c>
      <c r="D10" s="9">
        <v>12956.87</v>
      </c>
      <c r="E10" s="9" t="s">
        <v>13</v>
      </c>
      <c r="F10" s="10" t="s">
        <v>13</v>
      </c>
      <c r="G10" s="11">
        <v>1688</v>
      </c>
      <c r="H10" s="11">
        <v>59</v>
      </c>
      <c r="I10" s="12">
        <f t="shared" si="0"/>
        <v>28.610169491525422</v>
      </c>
      <c r="J10" s="11">
        <v>18</v>
      </c>
      <c r="K10" s="12">
        <v>1</v>
      </c>
      <c r="L10" s="9">
        <v>13479.92</v>
      </c>
      <c r="M10" s="11">
        <v>1764</v>
      </c>
      <c r="N10" s="13">
        <v>46024</v>
      </c>
      <c r="O10" s="39" t="s">
        <v>48</v>
      </c>
    </row>
    <row r="11" spans="1:15" s="2" customFormat="1" ht="24.95" customHeight="1">
      <c r="A11" s="7">
        <v>9</v>
      </c>
      <c r="B11" s="7">
        <v>6</v>
      </c>
      <c r="C11" s="8" t="s">
        <v>22</v>
      </c>
      <c r="D11" s="9">
        <v>10463.709999999999</v>
      </c>
      <c r="E11" s="9">
        <v>19468.13</v>
      </c>
      <c r="F11" s="10">
        <f>(D11-E11)/E11</f>
        <v>-0.46252105363997476</v>
      </c>
      <c r="G11" s="11">
        <v>1492</v>
      </c>
      <c r="H11" s="11">
        <v>30</v>
      </c>
      <c r="I11" s="12">
        <f t="shared" si="0"/>
        <v>49.733333333333334</v>
      </c>
      <c r="J11" s="11">
        <v>6</v>
      </c>
      <c r="K11" s="12">
        <v>5</v>
      </c>
      <c r="L11" s="9">
        <v>328456.2</v>
      </c>
      <c r="M11" s="11">
        <v>44510</v>
      </c>
      <c r="N11" s="13">
        <v>45996</v>
      </c>
      <c r="O11" s="39" t="s">
        <v>42</v>
      </c>
    </row>
    <row r="12" spans="1:15" s="2" customFormat="1" ht="24.75" customHeight="1">
      <c r="A12" s="7">
        <v>10</v>
      </c>
      <c r="B12" s="7" t="s">
        <v>51</v>
      </c>
      <c r="C12" s="15" t="s">
        <v>63</v>
      </c>
      <c r="D12" s="16">
        <v>9476.65</v>
      </c>
      <c r="E12" s="16" t="s">
        <v>13</v>
      </c>
      <c r="F12" s="10" t="s">
        <v>13</v>
      </c>
      <c r="G12" s="18">
        <v>1241</v>
      </c>
      <c r="H12" s="11">
        <v>67</v>
      </c>
      <c r="I12" s="12">
        <f t="shared" si="0"/>
        <v>18.522388059701491</v>
      </c>
      <c r="J12" s="11">
        <v>15</v>
      </c>
      <c r="K12" s="12">
        <v>1</v>
      </c>
      <c r="L12" s="9">
        <v>9920.15</v>
      </c>
      <c r="M12" s="11">
        <v>1302</v>
      </c>
      <c r="N12" s="13">
        <v>46024</v>
      </c>
      <c r="O12" s="39" t="s">
        <v>38</v>
      </c>
    </row>
    <row r="13" spans="1:15" s="21" customFormat="1" ht="24.95" customHeight="1">
      <c r="A13" s="7">
        <v>11</v>
      </c>
      <c r="B13" s="7">
        <v>5</v>
      </c>
      <c r="C13" s="8" t="s">
        <v>21</v>
      </c>
      <c r="D13" s="9">
        <v>6811.08</v>
      </c>
      <c r="E13" s="9">
        <v>21294.52</v>
      </c>
      <c r="F13" s="10">
        <f t="shared" ref="F13:F21" si="1">(D13-E13)/E13</f>
        <v>-0.68014869553293522</v>
      </c>
      <c r="G13" s="11">
        <v>1097</v>
      </c>
      <c r="H13" s="11">
        <v>33</v>
      </c>
      <c r="I13" s="12">
        <f t="shared" si="0"/>
        <v>33.242424242424242</v>
      </c>
      <c r="J13" s="11">
        <v>9</v>
      </c>
      <c r="K13" s="12">
        <v>3</v>
      </c>
      <c r="L13" s="9">
        <v>109124.38</v>
      </c>
      <c r="M13" s="11">
        <v>19982</v>
      </c>
      <c r="N13" s="13">
        <v>46010</v>
      </c>
      <c r="O13" s="39" t="s">
        <v>41</v>
      </c>
    </row>
    <row r="14" spans="1:15" s="21" customFormat="1" ht="24.95" customHeight="1">
      <c r="A14" s="7">
        <v>12</v>
      </c>
      <c r="B14" s="7">
        <v>10</v>
      </c>
      <c r="C14" s="8" t="s">
        <v>25</v>
      </c>
      <c r="D14" s="23">
        <v>3736.71</v>
      </c>
      <c r="E14" s="9">
        <v>7124.08</v>
      </c>
      <c r="F14" s="10">
        <f t="shared" si="1"/>
        <v>-0.4754817464149757</v>
      </c>
      <c r="G14" s="22">
        <v>437</v>
      </c>
      <c r="H14" s="11">
        <v>10</v>
      </c>
      <c r="I14" s="12">
        <f t="shared" si="0"/>
        <v>43.7</v>
      </c>
      <c r="J14" s="11">
        <v>3</v>
      </c>
      <c r="K14" s="12">
        <v>7</v>
      </c>
      <c r="L14" s="23">
        <v>222301.65</v>
      </c>
      <c r="M14" s="22">
        <v>29898</v>
      </c>
      <c r="N14" s="13">
        <v>45982</v>
      </c>
      <c r="O14" s="39" t="s">
        <v>41</v>
      </c>
    </row>
    <row r="15" spans="1:15" s="2" customFormat="1" ht="24.95" customHeight="1">
      <c r="A15" s="7">
        <v>13</v>
      </c>
      <c r="B15" s="14">
        <v>11</v>
      </c>
      <c r="C15" s="15" t="s">
        <v>26</v>
      </c>
      <c r="D15" s="16">
        <v>2081</v>
      </c>
      <c r="E15" s="16">
        <v>5986</v>
      </c>
      <c r="F15" s="17">
        <f t="shared" si="1"/>
        <v>-0.65235549615770128</v>
      </c>
      <c r="G15" s="18">
        <v>281</v>
      </c>
      <c r="H15" s="19" t="s">
        <v>13</v>
      </c>
      <c r="I15" s="19" t="s">
        <v>13</v>
      </c>
      <c r="J15" s="18">
        <v>3</v>
      </c>
      <c r="K15" s="19">
        <v>6</v>
      </c>
      <c r="L15" s="9">
        <v>116521</v>
      </c>
      <c r="M15" s="11">
        <v>16510</v>
      </c>
      <c r="N15" s="20">
        <v>45989</v>
      </c>
      <c r="O15" s="40" t="s">
        <v>46</v>
      </c>
    </row>
    <row r="16" spans="1:15" s="2" customFormat="1" ht="24.95" customHeight="1">
      <c r="A16" s="7">
        <v>14</v>
      </c>
      <c r="B16" s="7">
        <v>8</v>
      </c>
      <c r="C16" s="8" t="s">
        <v>24</v>
      </c>
      <c r="D16" s="9">
        <v>1916.4</v>
      </c>
      <c r="E16" s="9">
        <v>9241.93</v>
      </c>
      <c r="F16" s="10">
        <f t="shared" si="1"/>
        <v>-0.79264071465592145</v>
      </c>
      <c r="G16" s="11">
        <v>309</v>
      </c>
      <c r="H16" s="11">
        <v>18</v>
      </c>
      <c r="I16" s="12">
        <f>G16/H16</f>
        <v>17.166666666666668</v>
      </c>
      <c r="J16" s="11">
        <v>5</v>
      </c>
      <c r="K16" s="12">
        <v>4</v>
      </c>
      <c r="L16" s="9">
        <v>80610.97</v>
      </c>
      <c r="M16" s="11">
        <v>13603</v>
      </c>
      <c r="N16" s="13">
        <v>46003</v>
      </c>
      <c r="O16" s="39" t="s">
        <v>44</v>
      </c>
    </row>
    <row r="17" spans="1:15" s="2" customFormat="1" ht="24.95" customHeight="1">
      <c r="A17" s="7">
        <v>15</v>
      </c>
      <c r="B17" s="7">
        <v>15</v>
      </c>
      <c r="C17" s="8" t="s">
        <v>29</v>
      </c>
      <c r="D17" s="9">
        <v>1411.87</v>
      </c>
      <c r="E17" s="9">
        <v>1528.19</v>
      </c>
      <c r="F17" s="10">
        <f t="shared" si="1"/>
        <v>-7.6116189740804585E-2</v>
      </c>
      <c r="G17" s="11">
        <v>233</v>
      </c>
      <c r="H17" s="11">
        <v>3</v>
      </c>
      <c r="I17" s="12">
        <f>G17/H17</f>
        <v>77.666666666666671</v>
      </c>
      <c r="J17" s="11">
        <v>1</v>
      </c>
      <c r="K17" s="12">
        <v>7</v>
      </c>
      <c r="L17" s="9">
        <v>131816.51999999999</v>
      </c>
      <c r="M17" s="11">
        <v>20108</v>
      </c>
      <c r="N17" s="13">
        <v>45982</v>
      </c>
      <c r="O17" s="39" t="s">
        <v>42</v>
      </c>
    </row>
    <row r="18" spans="1:15" s="2" customFormat="1" ht="24.95" customHeight="1">
      <c r="A18" s="7">
        <v>16</v>
      </c>
      <c r="B18" s="7">
        <v>21</v>
      </c>
      <c r="C18" s="8" t="s">
        <v>33</v>
      </c>
      <c r="D18" s="9">
        <v>1018.2</v>
      </c>
      <c r="E18" s="9">
        <v>466.23</v>
      </c>
      <c r="F18" s="10">
        <f t="shared" si="1"/>
        <v>1.1839006498938291</v>
      </c>
      <c r="G18" s="11">
        <v>126</v>
      </c>
      <c r="H18" s="11">
        <v>3</v>
      </c>
      <c r="I18" s="12">
        <f>G18/H18</f>
        <v>42</v>
      </c>
      <c r="J18" s="11">
        <v>1</v>
      </c>
      <c r="K18" s="12">
        <v>10</v>
      </c>
      <c r="L18" s="9">
        <v>75514.16</v>
      </c>
      <c r="M18" s="11">
        <v>11015</v>
      </c>
      <c r="N18" s="13">
        <v>45961</v>
      </c>
      <c r="O18" s="39" t="s">
        <v>42</v>
      </c>
    </row>
    <row r="19" spans="1:15" s="2" customFormat="1" ht="24.95" customHeight="1">
      <c r="A19" s="7">
        <v>17</v>
      </c>
      <c r="B19" s="7">
        <v>17</v>
      </c>
      <c r="C19" s="8" t="s">
        <v>31</v>
      </c>
      <c r="D19" s="9">
        <v>880</v>
      </c>
      <c r="E19" s="9">
        <v>776</v>
      </c>
      <c r="F19" s="10">
        <f t="shared" si="1"/>
        <v>0.13402061855670103</v>
      </c>
      <c r="G19" s="11">
        <v>114</v>
      </c>
      <c r="H19" s="11" t="s">
        <v>13</v>
      </c>
      <c r="I19" s="12" t="s">
        <v>13</v>
      </c>
      <c r="J19" s="11">
        <v>1</v>
      </c>
      <c r="K19" s="12">
        <v>5</v>
      </c>
      <c r="L19" s="9">
        <v>35716</v>
      </c>
      <c r="M19" s="11">
        <v>4980</v>
      </c>
      <c r="N19" s="13">
        <v>45996</v>
      </c>
      <c r="O19" s="39" t="s">
        <v>46</v>
      </c>
    </row>
    <row r="20" spans="1:15" s="21" customFormat="1" ht="24.95" customHeight="1">
      <c r="A20" s="7">
        <v>18</v>
      </c>
      <c r="B20" s="7">
        <v>13</v>
      </c>
      <c r="C20" s="8" t="s">
        <v>27</v>
      </c>
      <c r="D20" s="9">
        <v>869.6</v>
      </c>
      <c r="E20" s="9">
        <v>2919.4</v>
      </c>
      <c r="F20" s="10">
        <f t="shared" si="1"/>
        <v>-0.70213057477563889</v>
      </c>
      <c r="G20" s="11">
        <v>96</v>
      </c>
      <c r="H20" s="11">
        <v>2</v>
      </c>
      <c r="I20" s="12">
        <f t="shared" ref="I20:I32" si="2">G20/H20</f>
        <v>48</v>
      </c>
      <c r="J20" s="11">
        <v>1</v>
      </c>
      <c r="K20" s="12">
        <v>8</v>
      </c>
      <c r="L20" s="9">
        <v>320061.84999999998</v>
      </c>
      <c r="M20" s="11">
        <v>41323</v>
      </c>
      <c r="N20" s="13">
        <v>45975</v>
      </c>
      <c r="O20" s="39" t="s">
        <v>44</v>
      </c>
    </row>
    <row r="21" spans="1:15" s="21" customFormat="1" ht="24.95" customHeight="1">
      <c r="A21" s="7">
        <v>19</v>
      </c>
      <c r="B21" s="7">
        <v>9</v>
      </c>
      <c r="C21" s="8" t="s">
        <v>62</v>
      </c>
      <c r="D21" s="9">
        <v>516</v>
      </c>
      <c r="E21" s="9">
        <v>7518.67</v>
      </c>
      <c r="F21" s="10">
        <f t="shared" si="1"/>
        <v>-0.93137084085350197</v>
      </c>
      <c r="G21" s="11">
        <v>94</v>
      </c>
      <c r="H21" s="11">
        <v>4</v>
      </c>
      <c r="I21" s="12">
        <f t="shared" si="2"/>
        <v>23.5</v>
      </c>
      <c r="J21" s="11">
        <v>3</v>
      </c>
      <c r="K21" s="12">
        <v>2</v>
      </c>
      <c r="L21" s="9">
        <v>8240.67</v>
      </c>
      <c r="M21" s="11">
        <v>1123</v>
      </c>
      <c r="N21" s="13">
        <v>46017</v>
      </c>
      <c r="O21" s="39" t="s">
        <v>45</v>
      </c>
    </row>
    <row r="22" spans="1:15" s="2" customFormat="1" ht="24.95" customHeight="1">
      <c r="A22" s="7">
        <v>20</v>
      </c>
      <c r="B22" s="7" t="s">
        <v>55</v>
      </c>
      <c r="C22" s="15" t="s">
        <v>54</v>
      </c>
      <c r="D22" s="16">
        <v>353.05</v>
      </c>
      <c r="E22" s="16" t="s">
        <v>13</v>
      </c>
      <c r="F22" s="10" t="s">
        <v>13</v>
      </c>
      <c r="G22" s="18">
        <v>57</v>
      </c>
      <c r="H22" s="11">
        <v>2</v>
      </c>
      <c r="I22" s="12">
        <f t="shared" si="2"/>
        <v>28.5</v>
      </c>
      <c r="J22" s="11">
        <v>2</v>
      </c>
      <c r="K22" s="12">
        <v>0</v>
      </c>
      <c r="L22" s="9">
        <v>353.05</v>
      </c>
      <c r="M22" s="11">
        <v>57</v>
      </c>
      <c r="N22" s="13" t="s">
        <v>47</v>
      </c>
      <c r="O22" s="39" t="s">
        <v>44</v>
      </c>
    </row>
    <row r="23" spans="1:15" s="2" customFormat="1" ht="24.95" customHeight="1">
      <c r="A23" s="7">
        <v>21</v>
      </c>
      <c r="B23" s="7" t="s">
        <v>13</v>
      </c>
      <c r="C23" s="15" t="s">
        <v>56</v>
      </c>
      <c r="D23" s="16">
        <v>316.35000000000002</v>
      </c>
      <c r="E23" s="16" t="s">
        <v>13</v>
      </c>
      <c r="F23" s="10" t="s">
        <v>13</v>
      </c>
      <c r="G23" s="18">
        <v>42</v>
      </c>
      <c r="H23" s="11">
        <v>1</v>
      </c>
      <c r="I23" s="12">
        <f t="shared" si="2"/>
        <v>42</v>
      </c>
      <c r="J23" s="11">
        <v>1</v>
      </c>
      <c r="K23" s="12" t="s">
        <v>13</v>
      </c>
      <c r="L23" s="9">
        <v>311717.23</v>
      </c>
      <c r="M23" s="11">
        <v>40346</v>
      </c>
      <c r="N23" s="13">
        <v>45926</v>
      </c>
      <c r="O23" s="39" t="s">
        <v>57</v>
      </c>
    </row>
    <row r="24" spans="1:15" s="21" customFormat="1" ht="24.75" customHeight="1">
      <c r="A24" s="7">
        <v>22</v>
      </c>
      <c r="B24" s="7">
        <v>27</v>
      </c>
      <c r="C24" s="8" t="s">
        <v>36</v>
      </c>
      <c r="D24" s="9">
        <v>217.1</v>
      </c>
      <c r="E24" s="9">
        <v>144.19999999999999</v>
      </c>
      <c r="F24" s="10">
        <f>(D24-E24)/E24</f>
        <v>0.50554785020804449</v>
      </c>
      <c r="G24" s="11">
        <v>23</v>
      </c>
      <c r="H24" s="11">
        <v>1</v>
      </c>
      <c r="I24" s="12">
        <f t="shared" si="2"/>
        <v>23</v>
      </c>
      <c r="J24" s="11">
        <v>1</v>
      </c>
      <c r="K24" s="12" t="s">
        <v>13</v>
      </c>
      <c r="L24" s="9">
        <v>375911.95</v>
      </c>
      <c r="M24" s="11">
        <v>63330</v>
      </c>
      <c r="N24" s="13">
        <v>45744</v>
      </c>
      <c r="O24" s="39" t="s">
        <v>49</v>
      </c>
    </row>
    <row r="25" spans="1:15" ht="24.75" customHeight="1">
      <c r="A25" s="7">
        <v>23</v>
      </c>
      <c r="B25" s="7" t="s">
        <v>13</v>
      </c>
      <c r="C25" s="8" t="s">
        <v>50</v>
      </c>
      <c r="D25" s="9">
        <v>103</v>
      </c>
      <c r="E25" s="11" t="s">
        <v>13</v>
      </c>
      <c r="F25" s="12" t="s">
        <v>13</v>
      </c>
      <c r="G25" s="11">
        <v>17</v>
      </c>
      <c r="H25" s="11">
        <v>1</v>
      </c>
      <c r="I25" s="12">
        <f t="shared" si="2"/>
        <v>17</v>
      </c>
      <c r="J25" s="11">
        <v>1</v>
      </c>
      <c r="K25" s="12" t="s">
        <v>13</v>
      </c>
      <c r="L25" s="9">
        <v>3186.55</v>
      </c>
      <c r="M25" s="11">
        <v>621</v>
      </c>
      <c r="N25" s="13">
        <v>45740</v>
      </c>
      <c r="O25" s="39" t="s">
        <v>49</v>
      </c>
    </row>
    <row r="26" spans="1:15" ht="24.95" customHeight="1">
      <c r="A26" s="7">
        <v>24</v>
      </c>
      <c r="B26" s="7" t="s">
        <v>13</v>
      </c>
      <c r="C26" s="15" t="s">
        <v>58</v>
      </c>
      <c r="D26" s="16">
        <v>72</v>
      </c>
      <c r="E26" s="16" t="s">
        <v>13</v>
      </c>
      <c r="F26" s="10" t="s">
        <v>13</v>
      </c>
      <c r="G26" s="18">
        <v>15</v>
      </c>
      <c r="H26" s="11">
        <v>1</v>
      </c>
      <c r="I26" s="12">
        <f t="shared" si="2"/>
        <v>15</v>
      </c>
      <c r="J26" s="11">
        <v>1</v>
      </c>
      <c r="K26" s="12" t="s">
        <v>13</v>
      </c>
      <c r="L26" s="9">
        <v>295022.96000000002</v>
      </c>
      <c r="M26" s="11">
        <v>55181</v>
      </c>
      <c r="N26" s="13">
        <v>45562</v>
      </c>
      <c r="O26" s="39" t="s">
        <v>44</v>
      </c>
    </row>
    <row r="27" spans="1:15" ht="24.95" customHeight="1">
      <c r="A27" s="7">
        <v>25</v>
      </c>
      <c r="B27" s="7">
        <v>24</v>
      </c>
      <c r="C27" s="8" t="s">
        <v>35</v>
      </c>
      <c r="D27" s="9">
        <v>67.12</v>
      </c>
      <c r="E27" s="9">
        <v>312.10000000000002</v>
      </c>
      <c r="F27" s="10">
        <f>(D27-E27)/E27</f>
        <v>-0.78494072412688243</v>
      </c>
      <c r="G27" s="11">
        <v>12</v>
      </c>
      <c r="H27" s="11">
        <v>1</v>
      </c>
      <c r="I27" s="12">
        <f t="shared" si="2"/>
        <v>12</v>
      </c>
      <c r="J27" s="11">
        <v>1</v>
      </c>
      <c r="K27" s="12">
        <v>6</v>
      </c>
      <c r="L27" s="9">
        <v>6892.9800000000005</v>
      </c>
      <c r="M27" s="11">
        <v>1113</v>
      </c>
      <c r="N27" s="13">
        <v>45989</v>
      </c>
      <c r="O27" s="39" t="s">
        <v>48</v>
      </c>
    </row>
    <row r="28" spans="1:15" ht="24.95" customHeight="1">
      <c r="A28" s="7">
        <v>26</v>
      </c>
      <c r="B28" s="7" t="s">
        <v>13</v>
      </c>
      <c r="C28" s="15" t="s">
        <v>59</v>
      </c>
      <c r="D28" s="16">
        <v>52.8</v>
      </c>
      <c r="E28" s="16" t="s">
        <v>13</v>
      </c>
      <c r="F28" s="10" t="s">
        <v>13</v>
      </c>
      <c r="G28" s="18">
        <v>10</v>
      </c>
      <c r="H28" s="11">
        <v>1</v>
      </c>
      <c r="I28" s="12">
        <f t="shared" si="2"/>
        <v>10</v>
      </c>
      <c r="J28" s="11">
        <v>1</v>
      </c>
      <c r="K28" s="12" t="s">
        <v>13</v>
      </c>
      <c r="L28" s="9">
        <v>61679.69</v>
      </c>
      <c r="M28" s="11">
        <v>12761</v>
      </c>
      <c r="N28" s="13">
        <v>45765</v>
      </c>
      <c r="O28" s="39" t="s">
        <v>41</v>
      </c>
    </row>
    <row r="29" spans="1:15" ht="24.95" customHeight="1">
      <c r="A29" s="7">
        <v>27</v>
      </c>
      <c r="B29" s="7">
        <v>20</v>
      </c>
      <c r="C29" s="8" t="s">
        <v>32</v>
      </c>
      <c r="D29" s="9">
        <v>49</v>
      </c>
      <c r="E29" s="9">
        <v>530</v>
      </c>
      <c r="F29" s="10">
        <f>(D29-E29)/E29</f>
        <v>-0.90754716981132078</v>
      </c>
      <c r="G29" s="11">
        <v>9</v>
      </c>
      <c r="H29" s="11">
        <v>1</v>
      </c>
      <c r="I29" s="12">
        <f t="shared" si="2"/>
        <v>9</v>
      </c>
      <c r="J29" s="11">
        <v>1</v>
      </c>
      <c r="K29" s="12">
        <v>4</v>
      </c>
      <c r="L29" s="9">
        <v>14910.23</v>
      </c>
      <c r="M29" s="11">
        <v>2100</v>
      </c>
      <c r="N29" s="13">
        <v>46003</v>
      </c>
      <c r="O29" s="39" t="s">
        <v>44</v>
      </c>
    </row>
    <row r="30" spans="1:15" ht="24.95" customHeight="1">
      <c r="A30" s="7">
        <v>28</v>
      </c>
      <c r="B30" s="7" t="s">
        <v>13</v>
      </c>
      <c r="C30" s="15" t="s">
        <v>60</v>
      </c>
      <c r="D30" s="16">
        <v>33</v>
      </c>
      <c r="E30" s="16" t="s">
        <v>13</v>
      </c>
      <c r="F30" s="10" t="s">
        <v>13</v>
      </c>
      <c r="G30" s="18">
        <v>7</v>
      </c>
      <c r="H30" s="11">
        <v>1</v>
      </c>
      <c r="I30" s="12">
        <f t="shared" si="2"/>
        <v>7</v>
      </c>
      <c r="J30" s="11">
        <v>1</v>
      </c>
      <c r="K30" s="12" t="s">
        <v>13</v>
      </c>
      <c r="L30" s="9">
        <v>71765.539999999994</v>
      </c>
      <c r="M30" s="11">
        <v>14044</v>
      </c>
      <c r="N30" s="13">
        <v>45513</v>
      </c>
      <c r="O30" s="39" t="s">
        <v>44</v>
      </c>
    </row>
    <row r="31" spans="1:15" ht="24.95" customHeight="1">
      <c r="A31" s="7">
        <v>29</v>
      </c>
      <c r="B31" s="7" t="s">
        <v>13</v>
      </c>
      <c r="C31" s="15" t="s">
        <v>61</v>
      </c>
      <c r="D31" s="16">
        <v>30.6</v>
      </c>
      <c r="E31" s="16" t="s">
        <v>13</v>
      </c>
      <c r="F31" s="10" t="s">
        <v>13</v>
      </c>
      <c r="G31" s="18">
        <v>6</v>
      </c>
      <c r="H31" s="11">
        <v>1</v>
      </c>
      <c r="I31" s="12">
        <f t="shared" si="2"/>
        <v>6</v>
      </c>
      <c r="J31" s="11">
        <v>1</v>
      </c>
      <c r="K31" s="12" t="s">
        <v>13</v>
      </c>
      <c r="L31" s="9">
        <v>34991.199999999997</v>
      </c>
      <c r="M31" s="11">
        <v>6965</v>
      </c>
      <c r="N31" s="13">
        <v>45667</v>
      </c>
      <c r="O31" s="39" t="s">
        <v>44</v>
      </c>
    </row>
    <row r="32" spans="1:15" ht="24.75" customHeight="1">
      <c r="A32" s="7">
        <v>30</v>
      </c>
      <c r="B32" s="7">
        <v>14</v>
      </c>
      <c r="C32" s="8" t="s">
        <v>28</v>
      </c>
      <c r="D32" s="9">
        <v>6</v>
      </c>
      <c r="E32" s="9">
        <v>2745.74</v>
      </c>
      <c r="F32" s="10">
        <f>(D32-E32)/E32</f>
        <v>-0.99781479673967677</v>
      </c>
      <c r="G32" s="11">
        <v>2</v>
      </c>
      <c r="H32" s="11">
        <v>1</v>
      </c>
      <c r="I32" s="12">
        <f t="shared" si="2"/>
        <v>2</v>
      </c>
      <c r="J32" s="11">
        <v>1</v>
      </c>
      <c r="K32" s="12">
        <v>2</v>
      </c>
      <c r="L32" s="9">
        <v>5293.25</v>
      </c>
      <c r="M32" s="11">
        <v>747</v>
      </c>
      <c r="N32" s="13">
        <v>46017</v>
      </c>
      <c r="O32" s="39" t="s">
        <v>42</v>
      </c>
    </row>
    <row r="33" spans="1:15" ht="24.75" customHeight="1">
      <c r="A33" s="25" t="s">
        <v>14</v>
      </c>
      <c r="B33" s="26"/>
      <c r="C33" s="29" t="s">
        <v>64</v>
      </c>
      <c r="D33" s="27">
        <f>SUBTOTAL(109,Table13[Pajamos 
(GBO)])</f>
        <v>498210.08999999997</v>
      </c>
      <c r="E33" s="27" t="s">
        <v>37</v>
      </c>
      <c r="F33" s="43">
        <f>(D33-E33)/E33</f>
        <v>-0.21203825222173198</v>
      </c>
      <c r="G33" s="34">
        <f>SUBTOTAL(109,Table13[Žiūrovų sk. 
(ADM)])</f>
        <v>64160</v>
      </c>
      <c r="H33" s="36"/>
      <c r="I33" s="25"/>
      <c r="J33" s="36"/>
      <c r="K33" s="25"/>
      <c r="L33" s="32"/>
      <c r="M33" s="36"/>
      <c r="N33" s="38"/>
      <c r="O33" s="41"/>
    </row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01.23-01.25</vt:lpstr>
      <vt:lpstr>01.16-01.18</vt:lpstr>
      <vt:lpstr>01.09-01.11</vt:lpstr>
      <vt:lpstr>01.02-01.04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Austė</dc:creator>
  <cp:keywords/>
  <dc:description/>
  <cp:lastModifiedBy>Austė Jucytė</cp:lastModifiedBy>
  <cp:revision/>
  <dcterms:created xsi:type="dcterms:W3CDTF">2023-04-24T05:36:19Z</dcterms:created>
  <dcterms:modified xsi:type="dcterms:W3CDTF">2026-01-26T15:07:31Z</dcterms:modified>
  <cp:category/>
  <cp:contentStatus/>
</cp:coreProperties>
</file>